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statnett-my.sharepoint.com/personal/hakon_holdhus_statnett_no/Documents/Desktop/"/>
    </mc:Choice>
  </mc:AlternateContent>
  <xr:revisionPtr revIDLastSave="5" documentId="8_{1B90DA07-8226-4D96-BB0E-781841C5D8BD}" xr6:coauthVersionLast="47" xr6:coauthVersionMax="47" xr10:uidLastSave="{C90E8B13-082D-4D75-8A8C-C856CD137EA6}"/>
  <bookViews>
    <workbookView xWindow="-120" yWindow="-120" windowWidth="38640" windowHeight="21120" firstSheet="1" activeTab="2" xr2:uid="{00000000-000D-0000-FFFF-FFFF00000000}"/>
  </bookViews>
  <sheets>
    <sheet name="Info" sheetId="7" r:id="rId1"/>
    <sheet name="Brenselspriser og CO2" sheetId="6" r:id="rId2"/>
    <sheet name="Forbruk og produksjon Europa" sheetId="14" r:id="rId3"/>
    <sheet name="Kraftpriser_Europa" sheetId="11" r:id="rId4"/>
    <sheet name="Forbruk og produksjon Norden" sheetId="10" r:id="rId5"/>
    <sheet name="Kraftpriser_Norden" sheetId="17" r:id="rId6"/>
    <sheet name="Installert effekt" sheetId="15" r:id="rId7"/>
    <sheet name="Energibalanse Norge" sheetId="18" r:id="rId8"/>
  </sheets>
  <definedNames>
    <definedName name="Addo_DocID">"3f92e804-30ba-4061-b1ea-bb1ef80216a1"</definedName>
    <definedName name="Addo_Today">43090</definedName>
    <definedName name="ds1forskyvning" localSheetId="4">#REF!</definedName>
    <definedName name="ds1forskyvning" localSheetId="3">#REF!</definedName>
    <definedName name="ds1forskyvning" localSheetId="5">#REF!</definedName>
    <definedName name="ds1forskyvning">#REF!</definedName>
    <definedName name="ds2forskyvning" localSheetId="4">#REF!</definedName>
    <definedName name="ds2forskyvning" localSheetId="3">#REF!</definedName>
    <definedName name="ds2forskyvning" localSheetId="5">#REF!</definedName>
    <definedName name="ds2forskyvning">#REF!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" i="11" l="1"/>
  <c r="E38" i="17"/>
  <c r="F38" i="17"/>
  <c r="G38" i="17"/>
  <c r="H38" i="17"/>
  <c r="D38" i="17"/>
  <c r="E40" i="17"/>
  <c r="F40" i="17"/>
  <c r="G40" i="17"/>
  <c r="H40" i="17"/>
  <c r="D40" i="17"/>
  <c r="E43" i="17"/>
  <c r="F43" i="17"/>
  <c r="G43" i="17"/>
  <c r="H43" i="17"/>
  <c r="D43" i="17"/>
  <c r="E45" i="17"/>
  <c r="F45" i="17"/>
  <c r="G45" i="17"/>
  <c r="H45" i="17"/>
  <c r="D45" i="17"/>
  <c r="E48" i="17"/>
  <c r="F48" i="17"/>
  <c r="G48" i="17"/>
  <c r="H48" i="17"/>
  <c r="D48" i="17"/>
  <c r="E50" i="17"/>
  <c r="F50" i="17"/>
  <c r="G50" i="17"/>
  <c r="H50" i="17"/>
  <c r="D50" i="17"/>
  <c r="E53" i="17"/>
  <c r="F53" i="17"/>
  <c r="G53" i="17"/>
  <c r="H53" i="17"/>
  <c r="D53" i="17"/>
  <c r="E55" i="17"/>
  <c r="F55" i="17"/>
  <c r="G55" i="17"/>
  <c r="H55" i="17"/>
  <c r="D55" i="17"/>
  <c r="E58" i="17"/>
  <c r="F58" i="17"/>
  <c r="G58" i="17"/>
  <c r="H58" i="17"/>
  <c r="D58" i="17"/>
  <c r="E60" i="17"/>
  <c r="F60" i="17"/>
  <c r="G60" i="17"/>
  <c r="H60" i="17"/>
  <c r="D60" i="17"/>
  <c r="E63" i="17"/>
  <c r="F63" i="17"/>
  <c r="G63" i="17"/>
  <c r="H63" i="17"/>
  <c r="D63" i="17"/>
  <c r="E65" i="17"/>
  <c r="F65" i="17"/>
  <c r="G65" i="17"/>
  <c r="H65" i="17"/>
  <c r="D65" i="17"/>
  <c r="E68" i="17"/>
  <c r="F68" i="17"/>
  <c r="G68" i="17"/>
  <c r="H68" i="17"/>
  <c r="D68" i="17"/>
  <c r="E70" i="17"/>
  <c r="F70" i="17"/>
  <c r="G70" i="17"/>
  <c r="H70" i="17"/>
  <c r="D70" i="17"/>
  <c r="P19" i="17"/>
  <c r="N25" i="17" l="1"/>
  <c r="N24" i="17"/>
  <c r="N23" i="17"/>
  <c r="N22" i="17"/>
  <c r="N21" i="17"/>
  <c r="N20" i="17"/>
  <c r="V20" i="17" s="1"/>
  <c r="S19" i="17"/>
  <c r="O19" i="17"/>
  <c r="M19" i="17"/>
  <c r="R19" i="17" s="1"/>
  <c r="L19" i="17"/>
  <c r="Q19" i="17" s="1"/>
  <c r="I43" i="14"/>
  <c r="H43" i="14"/>
  <c r="G43" i="14"/>
  <c r="F43" i="14"/>
  <c r="E43" i="14"/>
  <c r="D43" i="14"/>
  <c r="I63" i="14"/>
  <c r="H63" i="14"/>
  <c r="G63" i="14"/>
  <c r="F63" i="14"/>
  <c r="E63" i="14"/>
  <c r="D63" i="14"/>
  <c r="D83" i="14"/>
  <c r="E83" i="14"/>
  <c r="F83" i="14"/>
  <c r="G83" i="14"/>
  <c r="H83" i="14"/>
  <c r="I83" i="14"/>
  <c r="E21" i="10"/>
  <c r="D21" i="10"/>
  <c r="I21" i="10"/>
  <c r="H21" i="10"/>
  <c r="G21" i="10"/>
  <c r="F21" i="10"/>
  <c r="I97" i="10"/>
  <c r="H97" i="10"/>
  <c r="G97" i="10"/>
  <c r="I59" i="10"/>
  <c r="F97" i="10"/>
  <c r="E97" i="10"/>
  <c r="D97" i="10"/>
  <c r="I78" i="10"/>
  <c r="H78" i="10"/>
  <c r="G78" i="10"/>
  <c r="F78" i="10"/>
  <c r="E78" i="10"/>
  <c r="D78" i="10"/>
  <c r="H59" i="10"/>
  <c r="G59" i="10"/>
  <c r="F59" i="10"/>
  <c r="E59" i="10"/>
  <c r="D59" i="10"/>
  <c r="E40" i="10"/>
  <c r="F40" i="10"/>
  <c r="G40" i="10"/>
  <c r="H40" i="10"/>
  <c r="I40" i="10"/>
  <c r="D40" i="10"/>
  <c r="I99" i="10" l="1"/>
  <c r="E80" i="10"/>
  <c r="L24" i="17"/>
  <c r="M24" i="17"/>
  <c r="M25" i="17"/>
  <c r="O25" i="17"/>
  <c r="T25" i="17" s="1"/>
  <c r="L25" i="17"/>
  <c r="P25" i="17"/>
  <c r="V25" i="17" s="1"/>
  <c r="M23" i="17"/>
  <c r="P21" i="17"/>
  <c r="V21" i="17" s="1"/>
  <c r="L23" i="17"/>
  <c r="L22" i="17"/>
  <c r="L21" i="17"/>
  <c r="M22" i="17"/>
  <c r="O24" i="17"/>
  <c r="T24" i="17" s="1"/>
  <c r="M21" i="17"/>
  <c r="O23" i="17"/>
  <c r="T23" i="17" s="1"/>
  <c r="P24" i="17"/>
  <c r="O22" i="17"/>
  <c r="T22" i="17" s="1"/>
  <c r="P23" i="17"/>
  <c r="O21" i="17"/>
  <c r="T21" i="17" s="1"/>
  <c r="P22" i="17"/>
  <c r="I90" i="10"/>
  <c r="H90" i="10"/>
  <c r="H99" i="10" s="1"/>
  <c r="G90" i="10"/>
  <c r="G99" i="10" s="1"/>
  <c r="F90" i="10"/>
  <c r="F99" i="10" s="1"/>
  <c r="E90" i="10"/>
  <c r="E99" i="10" s="1"/>
  <c r="D90" i="10"/>
  <c r="D99" i="10" s="1"/>
  <c r="I71" i="10"/>
  <c r="I80" i="10" s="1"/>
  <c r="H71" i="10"/>
  <c r="H80" i="10" s="1"/>
  <c r="G71" i="10"/>
  <c r="G80" i="10" s="1"/>
  <c r="F71" i="10"/>
  <c r="F80" i="10" s="1"/>
  <c r="E71" i="10"/>
  <c r="D71" i="10"/>
  <c r="D80" i="10" s="1"/>
  <c r="I52" i="10"/>
  <c r="I61" i="10" s="1"/>
  <c r="H52" i="10"/>
  <c r="H61" i="10" s="1"/>
  <c r="G52" i="10"/>
  <c r="G61" i="10" s="1"/>
  <c r="F52" i="10"/>
  <c r="F61" i="10" s="1"/>
  <c r="E52" i="10"/>
  <c r="E61" i="10" s="1"/>
  <c r="D52" i="10"/>
  <c r="D61" i="10" s="1"/>
  <c r="I33" i="10"/>
  <c r="I42" i="10" s="1"/>
  <c r="H33" i="10"/>
  <c r="H42" i="10" s="1"/>
  <c r="G33" i="10"/>
  <c r="G42" i="10" s="1"/>
  <c r="F33" i="10"/>
  <c r="F42" i="10" s="1"/>
  <c r="E33" i="10"/>
  <c r="E42" i="10" s="1"/>
  <c r="D33" i="10"/>
  <c r="D42" i="10" s="1"/>
  <c r="E14" i="10"/>
  <c r="E23" i="10" s="1"/>
  <c r="F14" i="10"/>
  <c r="F23" i="10" s="1"/>
  <c r="G14" i="10"/>
  <c r="G23" i="10" s="1"/>
  <c r="H14" i="10"/>
  <c r="H23" i="10" s="1"/>
  <c r="I14" i="10"/>
  <c r="I23" i="10" s="1"/>
  <c r="D14" i="10"/>
  <c r="D23" i="10" s="1"/>
  <c r="U21" i="17" l="1"/>
  <c r="R21" i="17" s="1"/>
  <c r="U25" i="17"/>
  <c r="R25" i="17" s="1"/>
  <c r="V23" i="17"/>
  <c r="V24" i="17"/>
  <c r="V22" i="17"/>
  <c r="I73" i="14"/>
  <c r="I85" i="14" s="1"/>
  <c r="H73" i="14"/>
  <c r="H85" i="14" s="1"/>
  <c r="G73" i="14"/>
  <c r="G85" i="14" s="1"/>
  <c r="F73" i="14"/>
  <c r="F85" i="14" s="1"/>
  <c r="E73" i="14"/>
  <c r="E85" i="14" s="1"/>
  <c r="D73" i="14"/>
  <c r="D85" i="14" s="1"/>
  <c r="I53" i="14"/>
  <c r="I65" i="14" s="1"/>
  <c r="H53" i="14"/>
  <c r="H65" i="14" s="1"/>
  <c r="G53" i="14"/>
  <c r="G65" i="14" s="1"/>
  <c r="F53" i="14"/>
  <c r="F65" i="14" s="1"/>
  <c r="E53" i="14"/>
  <c r="E65" i="14" s="1"/>
  <c r="D53" i="14"/>
  <c r="D65" i="14" s="1"/>
  <c r="E33" i="14"/>
  <c r="E45" i="14" s="1"/>
  <c r="F33" i="14"/>
  <c r="F45" i="14" s="1"/>
  <c r="G33" i="14"/>
  <c r="G45" i="14" s="1"/>
  <c r="H33" i="14"/>
  <c r="H45" i="14" s="1"/>
  <c r="I33" i="14"/>
  <c r="I45" i="14" s="1"/>
  <c r="D33" i="14"/>
  <c r="D45" i="14" s="1"/>
  <c r="Q21" i="17" l="1"/>
  <c r="W21" i="17" s="1"/>
  <c r="Q25" i="17"/>
  <c r="W25" i="17" s="1"/>
  <c r="U23" i="17"/>
  <c r="U22" i="17"/>
  <c r="U24" i="17"/>
  <c r="R24" i="17" s="1"/>
  <c r="I23" i="14"/>
  <c r="E23" i="14"/>
  <c r="F23" i="14"/>
  <c r="G23" i="14"/>
  <c r="H23" i="14"/>
  <c r="D23" i="14"/>
  <c r="Q24" i="17" l="1"/>
  <c r="W24" i="17" s="1"/>
  <c r="R23" i="17"/>
  <c r="Q23" i="17" s="1"/>
  <c r="R22" i="17"/>
  <c r="E12" i="14"/>
  <c r="E25" i="14" s="1"/>
  <c r="F12" i="14"/>
  <c r="F25" i="14" s="1"/>
  <c r="G12" i="14"/>
  <c r="G25" i="14" s="1"/>
  <c r="H12" i="14"/>
  <c r="H25" i="14" s="1"/>
  <c r="I12" i="14"/>
  <c r="I25" i="14" s="1"/>
  <c r="D12" i="14"/>
  <c r="D25" i="14" s="1"/>
  <c r="Q22" i="17" l="1"/>
  <c r="W22" i="17" s="1"/>
  <c r="W23" i="17"/>
  <c r="L25" i="11" l="1"/>
  <c r="M25" i="11"/>
  <c r="N25" i="11"/>
  <c r="O25" i="11" s="1"/>
  <c r="N24" i="11"/>
  <c r="O24" i="11" s="1"/>
  <c r="M24" i="11"/>
  <c r="L24" i="11"/>
  <c r="O23" i="11"/>
  <c r="M23" i="11"/>
  <c r="L23" i="11"/>
  <c r="N22" i="11"/>
  <c r="O22" i="11" s="1"/>
  <c r="M22" i="11"/>
  <c r="L22" i="11"/>
  <c r="N21" i="11"/>
  <c r="O21" i="11" s="1"/>
  <c r="M21" i="11"/>
  <c r="L21" i="11"/>
  <c r="O20" i="11"/>
  <c r="M20" i="11"/>
  <c r="P20" i="11" l="1"/>
  <c r="R20" i="11"/>
  <c r="P23" i="11"/>
  <c r="P25" i="11"/>
  <c r="R24" i="11"/>
  <c r="R23" i="11"/>
  <c r="P24" i="11"/>
  <c r="R22" i="11"/>
  <c r="P22" i="11"/>
  <c r="R21" i="11"/>
  <c r="P21" i="11"/>
  <c r="R25" i="11"/>
</calcChain>
</file>

<file path=xl/sharedStrings.xml><?xml version="1.0" encoding="utf-8"?>
<sst xmlns="http://schemas.openxmlformats.org/spreadsheetml/2006/main" count="537" uniqueCount="117">
  <si>
    <t>Dette regnearket er et supplement til Statnetts Kortsiktige Markedsanalyse for perioden 2024 - 2029 (KMA24)</t>
  </si>
  <si>
    <t>Lenke til KMA 2024-2029</t>
  </si>
  <si>
    <t>Vi har valgt å begrense oss til å vise noen tabeller for brensels- og CO2-pris, kraftpriser, samt forbruk og produksjon for vårt modellerte område og per land i Norden. Vi henviser til KMA 2024-2029 for mer detaljerte analyser og forklaringer.</t>
  </si>
  <si>
    <t>For spørsmål ta kontakt med:</t>
  </si>
  <si>
    <t>Anders Kringstad</t>
  </si>
  <si>
    <t>Gå til:</t>
  </si>
  <si>
    <t>Brensels- og CO2-priser</t>
  </si>
  <si>
    <t>Kraftpriser, Europa</t>
  </si>
  <si>
    <t>Kraftpriser, Norden</t>
  </si>
  <si>
    <t>Forbruk og produksjon, Europa</t>
  </si>
  <si>
    <t>Forbruk og produksjon, Norden</t>
  </si>
  <si>
    <t>Installert effekt</t>
  </si>
  <si>
    <t>Energibalanse Norge</t>
  </si>
  <si>
    <t>KMA2024</t>
  </si>
  <si>
    <t>Reelle 2024 verdier</t>
  </si>
  <si>
    <t>Lav</t>
  </si>
  <si>
    <t>Basis</t>
  </si>
  <si>
    <t>Høy</t>
  </si>
  <si>
    <t>Gass</t>
  </si>
  <si>
    <t>€/MWh</t>
  </si>
  <si>
    <t>Kull</t>
  </si>
  <si>
    <t>$/ton</t>
  </si>
  <si>
    <t>CO2 EU ETS</t>
  </si>
  <si>
    <t>€/ton</t>
  </si>
  <si>
    <t>CO2 UK (UKA+CPS)</t>
  </si>
  <si>
    <t>MWh/ton coal</t>
  </si>
  <si>
    <t>USD/EUR</t>
  </si>
  <si>
    <t>Forbruk og produksjon</t>
  </si>
  <si>
    <t>KMA2024 - Basis</t>
  </si>
  <si>
    <t>Årlig gjennomsnittlig TWh for alle værår basert på resultater fra modellsimuleringer</t>
  </si>
  <si>
    <t>* Vårt modellerte Europa</t>
  </si>
  <si>
    <t>Europa*</t>
  </si>
  <si>
    <t>Alminnelig forbruk og industri</t>
  </si>
  <si>
    <t>Østerrike</t>
  </si>
  <si>
    <t>Elkjel og varmepumper</t>
  </si>
  <si>
    <t>Belgia</t>
  </si>
  <si>
    <t>Transport</t>
  </si>
  <si>
    <t>Tsjekkia</t>
  </si>
  <si>
    <t>Hydrogen</t>
  </si>
  <si>
    <t>Frankrike</t>
  </si>
  <si>
    <t>Sum forbruk</t>
  </si>
  <si>
    <t>Tyskland</t>
  </si>
  <si>
    <t>UK</t>
  </si>
  <si>
    <t>Italia</t>
  </si>
  <si>
    <t>Vannkraft</t>
  </si>
  <si>
    <t>Nederland</t>
  </si>
  <si>
    <t>Landvind</t>
  </si>
  <si>
    <t>Sveits</t>
  </si>
  <si>
    <t>Havvind</t>
  </si>
  <si>
    <t>Polen</t>
  </si>
  <si>
    <t>Solkraft</t>
  </si>
  <si>
    <t>Norge</t>
  </si>
  <si>
    <t>Kjernekraft</t>
  </si>
  <si>
    <t>Sverige</t>
  </si>
  <si>
    <t>Gasskraft</t>
  </si>
  <si>
    <t>Finland</t>
  </si>
  <si>
    <t>Kullkraft</t>
  </si>
  <si>
    <t>Danmark</t>
  </si>
  <si>
    <t>Avfallsforbrenning &amp; øvrig termisk</t>
  </si>
  <si>
    <t xml:space="preserve">Latvia </t>
  </si>
  <si>
    <t>Sum produksjon</t>
  </si>
  <si>
    <t>Litauen</t>
  </si>
  <si>
    <t>Estland</t>
  </si>
  <si>
    <t>Netto eksport</t>
  </si>
  <si>
    <t/>
  </si>
  <si>
    <t>Storbritania</t>
  </si>
  <si>
    <t>Årlige gjennomsnittpriser</t>
  </si>
  <si>
    <t>KMA 2024</t>
  </si>
  <si>
    <t>Reelle 2024 €/MWh</t>
  </si>
  <si>
    <t>Velg område:</t>
  </si>
  <si>
    <t>Høypris</t>
  </si>
  <si>
    <t>Lavpris</t>
  </si>
  <si>
    <t>Storbritannia</t>
  </si>
  <si>
    <t>KMA2024 - Medium</t>
  </si>
  <si>
    <t>Kraftintensiv industri og næring*</t>
  </si>
  <si>
    <t>* Denne kategeorien inkluderer nå også "næring" som vi i KMA21 og LMA20 grupperte under "Øvrig forbruk og tap"</t>
  </si>
  <si>
    <t>Batteri/datasenter</t>
  </si>
  <si>
    <t>Petroleumsindustri</t>
  </si>
  <si>
    <t>Hydrogenproduksjon</t>
  </si>
  <si>
    <t>Øvrig forbruk og tap</t>
  </si>
  <si>
    <t>Vindkraft</t>
  </si>
  <si>
    <t>Øvrig produksjon</t>
  </si>
  <si>
    <t>Norden</t>
  </si>
  <si>
    <t xml:space="preserve"> </t>
  </si>
  <si>
    <t>Norden samlet</t>
  </si>
  <si>
    <t>KMA 2024 - med medium forbruks- og produksjonsutvikling i Norge/Norden</t>
  </si>
  <si>
    <t>SE4</t>
  </si>
  <si>
    <t>NO1</t>
  </si>
  <si>
    <t xml:space="preserve">Basis </t>
  </si>
  <si>
    <t>Høypris inkl høy forbruksvekst</t>
  </si>
  <si>
    <t>NO4</t>
  </si>
  <si>
    <t>Lavpris inkl lav forbruksvekst</t>
  </si>
  <si>
    <t>NO3</t>
  </si>
  <si>
    <t>NO2</t>
  </si>
  <si>
    <t>NO5</t>
  </si>
  <si>
    <t>Lavlav</t>
  </si>
  <si>
    <t>SE1</t>
  </si>
  <si>
    <t>SE2</t>
  </si>
  <si>
    <t>SE3</t>
  </si>
  <si>
    <t>DK2</t>
  </si>
  <si>
    <t>DK1</t>
  </si>
  <si>
    <t>FI</t>
  </si>
  <si>
    <t xml:space="preserve">Installert effekt </t>
  </si>
  <si>
    <t>* Kategorien fornybar består av vindkraft på land, havvind, solkraft og vannkraft.</t>
  </si>
  <si>
    <t>** Kategorien utslippsfri består av fornybar + kjernekraft.</t>
  </si>
  <si>
    <t xml:space="preserve">Årlig installert effekt kraftproduksjon (GW) for ulike produksjonsteknologier. </t>
  </si>
  <si>
    <t>*** Total effekt inneholder utslippsfri, kull og gass og alle øvrige produksjonskilder</t>
  </si>
  <si>
    <t>Fornybar*</t>
  </si>
  <si>
    <t>Utslippsfri**</t>
  </si>
  <si>
    <t>Kull og gass</t>
  </si>
  <si>
    <t>Total effekt***</t>
  </si>
  <si>
    <t>Norden+Baltikum</t>
  </si>
  <si>
    <t>Hele modellerte område</t>
  </si>
  <si>
    <t>Energibalanse (TWh) for hvert prisområde</t>
  </si>
  <si>
    <t>Forbruk</t>
  </si>
  <si>
    <t>Produksjon</t>
  </si>
  <si>
    <t>Balanse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</si>
</sst>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00"/>
    <numFmt numFmtId="165" formatCode="0.0"/>
  </numFmts>
  <fonts count="42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4"/>
      <color theme="1"/>
      <name val="Calibri"/>
      <family val="2"/>
    </font>
    <font>
      <u/>
      <sz val="14"/>
      <color theme="10"/>
      <name val="Calibri"/>
      <family val="2"/>
    </font>
    <font>
      <sz val="11"/>
      <color theme="0"/>
      <name val="Calibri"/>
      <family val="2"/>
      <scheme val="minor"/>
    </font>
    <font>
      <sz val="12"/>
      <color theme="0"/>
      <name val="Times New Roman"/>
      <family val="2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</font>
    <font>
      <b/>
      <sz val="18"/>
      <color theme="1"/>
      <name val="Calibri"/>
      <family val="2"/>
    </font>
    <font>
      <sz val="12"/>
      <color rgb="FFFF0000"/>
      <name val="Times New Roman"/>
      <family val="2"/>
    </font>
    <font>
      <sz val="12"/>
      <color theme="0"/>
      <name val="Calibri Light"/>
      <family val="2"/>
      <scheme val="maj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</font>
    <font>
      <sz val="9"/>
      <color rgb="FF565659"/>
      <name val="Segoe UI Light"/>
      <family val="2"/>
    </font>
    <font>
      <sz val="9"/>
      <color theme="0" tint="-0.34998626667073579"/>
      <name val="Calibri"/>
      <family val="2"/>
    </font>
    <font>
      <sz val="12"/>
      <color theme="0" tint="-0.1499984740745262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u/>
      <sz val="14"/>
      <color theme="6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theme="0"/>
        <bgColor rgb="FF000000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35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0" borderId="0" xfId="0" applyFont="1"/>
    <xf numFmtId="0" fontId="7" fillId="2" borderId="0" xfId="0" applyFont="1" applyFill="1"/>
    <xf numFmtId="0" fontId="8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9" fillId="5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1"/>
    <xf numFmtId="0" fontId="12" fillId="0" borderId="0" xfId="0" applyFont="1" applyAlignment="1">
      <alignment wrapText="1"/>
    </xf>
    <xf numFmtId="0" fontId="13" fillId="0" borderId="0" xfId="1" applyFont="1" applyAlignment="1">
      <alignment wrapText="1"/>
    </xf>
    <xf numFmtId="0" fontId="15" fillId="0" borderId="0" xfId="0" applyFont="1"/>
    <xf numFmtId="0" fontId="16" fillId="0" borderId="0" xfId="0" applyFont="1"/>
    <xf numFmtId="0" fontId="15" fillId="5" borderId="0" xfId="0" applyFont="1" applyFill="1"/>
    <xf numFmtId="0" fontId="10" fillId="0" borderId="0" xfId="0" applyFont="1"/>
    <xf numFmtId="0" fontId="19" fillId="3" borderId="5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11" fillId="0" borderId="0" xfId="1" applyAlignment="1">
      <alignment wrapText="1"/>
    </xf>
    <xf numFmtId="0" fontId="20" fillId="0" borderId="0" xfId="0" applyFont="1"/>
    <xf numFmtId="0" fontId="21" fillId="0" borderId="0" xfId="0" applyFont="1"/>
    <xf numFmtId="0" fontId="12" fillId="0" borderId="0" xfId="0" applyFont="1" applyAlignment="1">
      <alignment vertical="top" wrapText="1"/>
    </xf>
    <xf numFmtId="0" fontId="19" fillId="3" borderId="9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9" fillId="3" borderId="2" xfId="0" applyFont="1" applyFill="1" applyBorder="1" applyAlignment="1">
      <alignment vertical="center"/>
    </xf>
    <xf numFmtId="0" fontId="19" fillId="3" borderId="4" xfId="0" applyFont="1" applyFill="1" applyBorder="1" applyAlignment="1">
      <alignment vertical="center"/>
    </xf>
    <xf numFmtId="0" fontId="19" fillId="6" borderId="4" xfId="0" applyFont="1" applyFill="1" applyBorder="1" applyAlignment="1">
      <alignment horizontal="center" vertical="center"/>
    </xf>
    <xf numFmtId="1" fontId="0" fillId="0" borderId="0" xfId="0" applyNumberFormat="1"/>
    <xf numFmtId="0" fontId="22" fillId="0" borderId="0" xfId="0" applyFont="1"/>
    <xf numFmtId="0" fontId="0" fillId="5" borderId="0" xfId="0" applyFill="1"/>
    <xf numFmtId="0" fontId="0" fillId="5" borderId="13" xfId="0" applyFill="1" applyBorder="1"/>
    <xf numFmtId="1" fontId="0" fillId="7" borderId="0" xfId="0" applyNumberFormat="1" applyFill="1"/>
    <xf numFmtId="0" fontId="22" fillId="7" borderId="0" xfId="0" applyFont="1" applyFill="1"/>
    <xf numFmtId="0" fontId="23" fillId="0" borderId="13" xfId="0" applyFont="1" applyBorder="1"/>
    <xf numFmtId="1" fontId="0" fillId="5" borderId="0" xfId="0" applyNumberFormat="1" applyFill="1"/>
    <xf numFmtId="0" fontId="23" fillId="0" borderId="0" xfId="0" applyFont="1"/>
    <xf numFmtId="164" fontId="0" fillId="0" borderId="0" xfId="0" applyNumberFormat="1"/>
    <xf numFmtId="1" fontId="0" fillId="8" borderId="0" xfId="0" applyNumberFormat="1" applyFill="1"/>
    <xf numFmtId="0" fontId="22" fillId="8" borderId="0" xfId="0" applyFont="1" applyFill="1"/>
    <xf numFmtId="1" fontId="0" fillId="9" borderId="0" xfId="0" applyNumberFormat="1" applyFill="1"/>
    <xf numFmtId="0" fontId="22" fillId="9" borderId="0" xfId="0" applyFont="1" applyFill="1"/>
    <xf numFmtId="0" fontId="0" fillId="0" borderId="13" xfId="0" applyBorder="1"/>
    <xf numFmtId="0" fontId="24" fillId="0" borderId="0" xfId="0" applyFont="1"/>
    <xf numFmtId="0" fontId="0" fillId="2" borderId="0" xfId="0" applyFill="1"/>
    <xf numFmtId="0" fontId="22" fillId="2" borderId="0" xfId="0" applyFont="1" applyFill="1"/>
    <xf numFmtId="0" fontId="25" fillId="2" borderId="0" xfId="0" applyFont="1" applyFill="1"/>
    <xf numFmtId="0" fontId="23" fillId="2" borderId="0" xfId="0" applyFont="1" applyFill="1"/>
    <xf numFmtId="0" fontId="26" fillId="2" borderId="0" xfId="0" applyFont="1" applyFill="1"/>
    <xf numFmtId="0" fontId="19" fillId="4" borderId="0" xfId="0" applyFont="1" applyFill="1" applyAlignment="1">
      <alignment horizontal="center" vertical="center"/>
    </xf>
    <xf numFmtId="165" fontId="19" fillId="3" borderId="0" xfId="0" applyNumberFormat="1" applyFont="1" applyFill="1" applyAlignment="1">
      <alignment vertical="center"/>
    </xf>
    <xf numFmtId="1" fontId="19" fillId="3" borderId="7" xfId="0" applyNumberFormat="1" applyFont="1" applyFill="1" applyBorder="1" applyAlignment="1">
      <alignment horizontal="center" vertical="center"/>
    </xf>
    <xf numFmtId="1" fontId="19" fillId="3" borderId="8" xfId="0" applyNumberFormat="1" applyFont="1" applyFill="1" applyBorder="1" applyAlignment="1">
      <alignment horizontal="center" vertical="center"/>
    </xf>
    <xf numFmtId="1" fontId="19" fillId="4" borderId="0" xfId="0" applyNumberFormat="1" applyFont="1" applyFill="1" applyAlignment="1">
      <alignment horizontal="center" vertical="center"/>
    </xf>
    <xf numFmtId="0" fontId="20" fillId="5" borderId="0" xfId="0" applyFont="1" applyFill="1"/>
    <xf numFmtId="0" fontId="7" fillId="0" borderId="0" xfId="0" applyFont="1"/>
    <xf numFmtId="0" fontId="2" fillId="0" borderId="0" xfId="0" applyFont="1"/>
    <xf numFmtId="0" fontId="27" fillId="0" borderId="0" xfId="0" applyFont="1"/>
    <xf numFmtId="0" fontId="18" fillId="10" borderId="9" xfId="0" applyFont="1" applyFill="1" applyBorder="1" applyAlignment="1">
      <alignment horizontal="center"/>
    </xf>
    <xf numFmtId="0" fontId="19" fillId="10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/>
    </xf>
    <xf numFmtId="0" fontId="19" fillId="10" borderId="11" xfId="0" applyFont="1" applyFill="1" applyBorder="1" applyAlignment="1">
      <alignment horizontal="center" vertical="center"/>
    </xf>
    <xf numFmtId="0" fontId="21" fillId="5" borderId="0" xfId="0" applyFont="1" applyFill="1"/>
    <xf numFmtId="0" fontId="27" fillId="5" borderId="0" xfId="0" applyFont="1" applyFill="1"/>
    <xf numFmtId="0" fontId="28" fillId="5" borderId="0" xfId="0" applyFont="1" applyFill="1"/>
    <xf numFmtId="0" fontId="29" fillId="11" borderId="0" xfId="0" applyFont="1" applyFill="1"/>
    <xf numFmtId="0" fontId="30" fillId="0" borderId="0" xfId="0" applyFont="1" applyAlignment="1">
      <alignment wrapText="1"/>
    </xf>
    <xf numFmtId="0" fontId="12" fillId="0" borderId="0" xfId="0" applyFont="1"/>
    <xf numFmtId="0" fontId="31" fillId="0" borderId="0" xfId="0" applyFont="1" applyAlignment="1">
      <alignment horizontal="left" vertical="center" readingOrder="1"/>
    </xf>
    <xf numFmtId="1" fontId="32" fillId="0" borderId="0" xfId="0" applyNumberFormat="1" applyFont="1"/>
    <xf numFmtId="1" fontId="33" fillId="5" borderId="0" xfId="0" applyNumberFormat="1" applyFont="1" applyFill="1"/>
    <xf numFmtId="1" fontId="33" fillId="0" borderId="0" xfId="0" applyNumberFormat="1" applyFont="1"/>
    <xf numFmtId="1" fontId="34" fillId="5" borderId="0" xfId="0" applyNumberFormat="1" applyFont="1" applyFill="1"/>
    <xf numFmtId="0" fontId="13" fillId="0" borderId="0" xfId="1" applyFont="1"/>
    <xf numFmtId="0" fontId="1" fillId="0" borderId="0" xfId="0" applyFont="1"/>
    <xf numFmtId="1" fontId="1" fillId="0" borderId="0" xfId="0" applyNumberFormat="1" applyFont="1"/>
    <xf numFmtId="0" fontId="22" fillId="5" borderId="0" xfId="0" applyFont="1" applyFill="1"/>
    <xf numFmtId="0" fontId="23" fillId="5" borderId="0" xfId="0" applyFont="1" applyFill="1"/>
    <xf numFmtId="1" fontId="22" fillId="5" borderId="0" xfId="0" applyNumberFormat="1" applyFont="1" applyFill="1"/>
    <xf numFmtId="0" fontId="23" fillId="5" borderId="13" xfId="0" applyFont="1" applyFill="1" applyBorder="1"/>
    <xf numFmtId="0" fontId="29" fillId="12" borderId="0" xfId="0" applyFont="1" applyFill="1"/>
    <xf numFmtId="1" fontId="8" fillId="12" borderId="0" xfId="0" applyNumberFormat="1" applyFont="1" applyFill="1"/>
    <xf numFmtId="0" fontId="35" fillId="2" borderId="0" xfId="0" applyFont="1" applyFill="1"/>
    <xf numFmtId="0" fontId="36" fillId="0" borderId="0" xfId="0" applyFont="1"/>
    <xf numFmtId="1" fontId="22" fillId="0" borderId="0" xfId="0" applyNumberFormat="1" applyFont="1"/>
    <xf numFmtId="0" fontId="37" fillId="5" borderId="0" xfId="0" applyFont="1" applyFill="1"/>
    <xf numFmtId="1" fontId="37" fillId="5" borderId="0" xfId="0" applyNumberFormat="1" applyFont="1" applyFill="1"/>
    <xf numFmtId="1" fontId="1" fillId="5" borderId="0" xfId="0" applyNumberFormat="1" applyFont="1" applyFill="1"/>
    <xf numFmtId="0" fontId="14" fillId="0" borderId="0" xfId="0" applyFont="1"/>
    <xf numFmtId="0" fontId="14" fillId="0" borderId="0" xfId="0" applyFont="1" applyAlignment="1">
      <alignment horizontal="right"/>
    </xf>
    <xf numFmtId="1" fontId="14" fillId="0" borderId="0" xfId="0" applyNumberFormat="1" applyFont="1"/>
    <xf numFmtId="1" fontId="38" fillId="0" borderId="0" xfId="0" applyNumberFormat="1" applyFont="1"/>
    <xf numFmtId="1" fontId="0" fillId="0" borderId="16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16" xfId="0" applyBorder="1"/>
    <xf numFmtId="0" fontId="22" fillId="0" borderId="13" xfId="0" applyFont="1" applyBorder="1" applyAlignment="1">
      <alignment horizontal="center"/>
    </xf>
    <xf numFmtId="0" fontId="39" fillId="0" borderId="0" xfId="0" applyFont="1"/>
    <xf numFmtId="0" fontId="40" fillId="0" borderId="0" xfId="0" applyFont="1"/>
    <xf numFmtId="1" fontId="39" fillId="0" borderId="0" xfId="0" applyNumberFormat="1" applyFont="1"/>
    <xf numFmtId="0" fontId="41" fillId="0" borderId="0" xfId="1" applyFont="1" applyAlignment="1">
      <alignment wrapText="1"/>
    </xf>
    <xf numFmtId="0" fontId="41" fillId="0" borderId="0" xfId="1" applyFont="1"/>
    <xf numFmtId="0" fontId="1" fillId="2" borderId="0" xfId="0" applyFont="1" applyFill="1"/>
    <xf numFmtId="0" fontId="1" fillId="5" borderId="0" xfId="0" applyFont="1" applyFill="1"/>
    <xf numFmtId="0" fontId="1" fillId="5" borderId="0" xfId="0" applyFont="1" applyFill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8" fillId="3" borderId="1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22" fillId="6" borderId="0" xfId="0" applyFont="1" applyFill="1" applyAlignment="1">
      <alignment horizontal="center"/>
    </xf>
    <xf numFmtId="0" fontId="17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2">
    <cellStyle name="Hyperkobling" xfId="1" builtinId="8"/>
    <cellStyle name="Normal" xfId="0" builtinId="0" customBuiltin="1"/>
  </cellStyles>
  <dxfs count="0"/>
  <tableStyles count="1" defaultTableStyle="TableStyleMedium2" defaultPivotStyle="PivotStyleLight16">
    <tableStyle name="Invisible" pivot="0" table="0" count="0" xr9:uid="{609F2767-9A8D-462E-9CED-466FAC661FB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678258967629053E-2"/>
          <c:y val="0.13320100612423447"/>
          <c:w val="0.75206984126984144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numRef>
              <c:f>Kraftpriser_Europa!$K$20:$K$25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Kraftpriser_Europa!$O$20:$O$25</c:f>
              <c:numCache>
                <c:formatCode>0</c:formatCode>
                <c:ptCount val="6"/>
                <c:pt idx="0">
                  <c:v>0</c:v>
                </c:pt>
                <c:pt idx="1">
                  <c:v>61.668602393100002</c:v>
                </c:pt>
                <c:pt idx="2">
                  <c:v>51.385931057299999</c:v>
                </c:pt>
                <c:pt idx="3">
                  <c:v>44.962971959999997</c:v>
                </c:pt>
                <c:pt idx="4">
                  <c:v>38.578779914999998</c:v>
                </c:pt>
                <c:pt idx="5">
                  <c:v>40.2036378691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A-4256-9226-69D69F0B7D9E}"/>
            </c:ext>
          </c:extLst>
        </c:ser>
        <c:ser>
          <c:idx val="2"/>
          <c:order val="1"/>
          <c:tx>
            <c:strRef>
              <c:f>Kraftpriser_Europa!$P$19</c:f>
              <c:strCache>
                <c:ptCount val="1"/>
                <c:pt idx="0">
                  <c:v>Lav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2A-4256-9226-69D69F0B7D9E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A-4256-9226-69D69F0B7D9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2A-4256-9226-69D69F0B7D9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D2A-4256-9226-69D69F0B7D9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2A-4256-9226-69D69F0B7D9E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D2A-4256-9226-69D69F0B7D9E}"/>
              </c:ext>
            </c:extLst>
          </c:dPt>
          <c:cat>
            <c:numRef>
              <c:f>Kraftpriser_Europa!$K$20:$K$25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Kraftpriser_Europa!$P$20:$P$25</c:f>
              <c:numCache>
                <c:formatCode>0</c:formatCode>
                <c:ptCount val="6"/>
                <c:pt idx="0">
                  <c:v>69.859620537200001</c:v>
                </c:pt>
                <c:pt idx="1">
                  <c:v>17.171602859299995</c:v>
                </c:pt>
                <c:pt idx="2">
                  <c:v>21.557512091299998</c:v>
                </c:pt>
                <c:pt idx="3">
                  <c:v>20.582810842500002</c:v>
                </c:pt>
                <c:pt idx="4">
                  <c:v>23.425628551300008</c:v>
                </c:pt>
                <c:pt idx="5">
                  <c:v>20.884298069499998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2A-4256-9226-69D69F0B7D9E}"/>
            </c:ext>
          </c:extLst>
        </c:ser>
        <c:ser>
          <c:idx val="3"/>
          <c:order val="2"/>
          <c:tx>
            <c:strRef>
              <c:f>Kraftpriser_Europa!$Q$19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 w="0">
              <a:noFill/>
            </a:ln>
            <a:effectLst/>
          </c:spPr>
          <c:invertIfNegative val="0"/>
          <c:cat>
            <c:numRef>
              <c:f>Kraftpriser_Europa!$K$20:$K$25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Kraftpriser_Europa!$Q$20:$Q$25</c:f>
              <c:numCache>
                <c:formatCode>0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A-4256-9226-69D69F0B7D9E}"/>
            </c:ext>
          </c:extLst>
        </c:ser>
        <c:ser>
          <c:idx val="4"/>
          <c:order val="3"/>
          <c:tx>
            <c:strRef>
              <c:f>Kraftpriser_Europa!$R$19</c:f>
              <c:strCache>
                <c:ptCount val="1"/>
                <c:pt idx="0">
                  <c:v>Høy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6D2A-4256-9226-69D69F0B7D9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D2A-4256-9226-69D69F0B7D9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6D2A-4256-9226-69D69F0B7D9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6D2A-4256-9226-69D69F0B7D9E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6D2A-4256-9226-69D69F0B7D9E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D2A-4256-9226-69D69F0B7D9E}"/>
              </c:ext>
            </c:extLst>
          </c:dPt>
          <c:cat>
            <c:numRef>
              <c:f>Kraftpriser_Europa!$K$20:$K$25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Kraftpriser_Europa!$R$20:$R$25</c:f>
              <c:numCache>
                <c:formatCode>0</c:formatCode>
                <c:ptCount val="6"/>
                <c:pt idx="0">
                  <c:v>-79.859620537200001</c:v>
                </c:pt>
                <c:pt idx="1">
                  <c:v>21.459806909700006</c:v>
                </c:pt>
                <c:pt idx="2">
                  <c:v>25.449260488299998</c:v>
                </c:pt>
                <c:pt idx="3">
                  <c:v>25.362148530300004</c:v>
                </c:pt>
                <c:pt idx="4">
                  <c:v>34.147401554699996</c:v>
                </c:pt>
                <c:pt idx="5">
                  <c:v>40.520233613800002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D2A-4256-9226-69D69F0B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288989856042194E-2"/>
          <c:y val="0.13320102145060631"/>
          <c:w val="0.74438812264947352"/>
          <c:h val="0.75676764362787985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Kraftpriser_Norden!$V$19</c:f>
              <c:strCache>
                <c:ptCount val="1"/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Kraftpriser_Norden!$C$10:$H$10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Kraftpriser_Norden!$V$20:$V$25</c:f>
              <c:numCache>
                <c:formatCode>0</c:formatCode>
                <c:ptCount val="6"/>
                <c:pt idx="0">
                  <c:v>46.97</c:v>
                </c:pt>
                <c:pt idx="1">
                  <c:v>42.02</c:v>
                </c:pt>
                <c:pt idx="2">
                  <c:v>37.51</c:v>
                </c:pt>
                <c:pt idx="3">
                  <c:v>33.71</c:v>
                </c:pt>
                <c:pt idx="4">
                  <c:v>31.06</c:v>
                </c:pt>
                <c:pt idx="5">
                  <c:v>34.93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52-42A7-AA78-5485C29A7405}"/>
            </c:ext>
          </c:extLst>
        </c:ser>
        <c:ser>
          <c:idx val="1"/>
          <c:order val="1"/>
          <c:tx>
            <c:strRef>
              <c:f>Kraftpriser_Norden!$P$19</c:f>
              <c:strCache>
                <c:ptCount val="1"/>
                <c:pt idx="0">
                  <c:v>Lavpris inkl lav forbruksvekst</c:v>
                </c:pt>
              </c:strCache>
            </c:strRef>
          </c:tx>
          <c:spPr>
            <a:solidFill>
              <a:srgbClr val="9ACA3C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Kraftpriser_Norden!$U$20:$U$25</c:f>
              <c:numCache>
                <c:formatCode>0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52-42A7-AA78-5485C29A7405}"/>
            </c:ext>
          </c:extLst>
        </c:ser>
        <c:ser>
          <c:idx val="4"/>
          <c:order val="2"/>
          <c:tx>
            <c:strRef>
              <c:f>Kraftpriser_Norden!$T$19</c:f>
              <c:strCache>
                <c:ptCount val="1"/>
                <c:pt idx="0">
                  <c:v>Lavpris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452-42A7-AA78-5485C29A740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452-42A7-AA78-5485C29A7405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452-42A7-AA78-5485C29A740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452-42A7-AA78-5485C29A7405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452-42A7-AA78-5485C29A7405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452-42A7-AA78-5485C29A7405}"/>
              </c:ext>
            </c:extLst>
          </c:dPt>
          <c:cat>
            <c:numRef>
              <c:f>Kraftpriser_Norden!$C$10:$H$10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Kraftpriser_Norden!$T$20:$T$25</c:f>
              <c:numCache>
                <c:formatCode>0</c:formatCode>
                <c:ptCount val="6"/>
                <c:pt idx="1">
                  <c:v>9.1499999999999986</c:v>
                </c:pt>
                <c:pt idx="2">
                  <c:v>12.910000000000004</c:v>
                </c:pt>
                <c:pt idx="3">
                  <c:v>11.089999999999996</c:v>
                </c:pt>
                <c:pt idx="4">
                  <c:v>12.169999999999998</c:v>
                </c:pt>
                <c:pt idx="5">
                  <c:v>9.759999999999998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452-42A7-AA78-5485C29A7405}"/>
            </c:ext>
          </c:extLst>
        </c:ser>
        <c:ser>
          <c:idx val="3"/>
          <c:order val="3"/>
          <c:tx>
            <c:strRef>
              <c:f>Kraftpriser_Norden!$S$19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 w="0">
              <a:noFill/>
            </a:ln>
            <a:effectLst/>
          </c:spPr>
          <c:invertIfNegative val="0"/>
          <c:cat>
            <c:numRef>
              <c:f>Kraftpriser_Norden!$C$10:$H$10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Kraftpriser_Norden!$S$20:$S$25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52-42A7-AA78-5485C29A7405}"/>
            </c:ext>
          </c:extLst>
        </c:ser>
        <c:ser>
          <c:idx val="2"/>
          <c:order val="4"/>
          <c:tx>
            <c:strRef>
              <c:f>Kraftpriser_Norden!$R$19</c:f>
              <c:strCache>
                <c:ptCount val="1"/>
                <c:pt idx="0">
                  <c:v>Høypris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52-42A7-AA78-5485C29A740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52-42A7-AA78-5485C29A740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52-42A7-AA78-5485C29A740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452-42A7-AA78-5485C29A740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52-42A7-AA78-5485C29A740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52-42A7-AA78-5485C29A7405}"/>
              </c:ext>
            </c:extLst>
          </c:dPt>
          <c:cat>
            <c:numRef>
              <c:f>Kraftpriser_Norden!$C$10:$H$10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Kraftpriser_Norden!$R$20:$R$25</c:f>
              <c:numCache>
                <c:formatCode>0</c:formatCode>
                <c:ptCount val="6"/>
                <c:pt idx="1">
                  <c:v>12.370000000000005</c:v>
                </c:pt>
                <c:pt idx="2">
                  <c:v>15.39</c:v>
                </c:pt>
                <c:pt idx="3">
                  <c:v>14.030000000000001</c:v>
                </c:pt>
                <c:pt idx="4">
                  <c:v>15.290000000000006</c:v>
                </c:pt>
                <c:pt idx="5">
                  <c:v>15.330000000000005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52-42A7-AA78-5485C29A7405}"/>
            </c:ext>
          </c:extLst>
        </c:ser>
        <c:ser>
          <c:idx val="0"/>
          <c:order val="5"/>
          <c:tx>
            <c:strRef>
              <c:f>Kraftpriser_Norden!$L$19</c:f>
              <c:strCache>
                <c:ptCount val="1"/>
                <c:pt idx="0">
                  <c:v>Høypris inkl høy forbruksvekst</c:v>
                </c:pt>
              </c:strCache>
            </c:strRef>
          </c:tx>
          <c:spPr>
            <a:solidFill>
              <a:srgbClr val="20B3DE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numRef>
              <c:f>Kraftpriser_Norden!$C$10:$H$10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Kraftpriser_Norden!$Q$20:$Q$25</c:f>
              <c:numCache>
                <c:formatCode>0</c:formatCode>
                <c:ptCount val="6"/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52-42A7-AA78-5485C29A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769050857109637"/>
          <c:y val="0.11757881459178231"/>
          <c:w val="0.171477366758825"/>
          <c:h val="0.79219496295913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7425263746079717E-2"/>
          <c:y val="0"/>
          <c:w val="0.96783749059339608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'Energibalanse Norge'!$G$27</c:f>
              <c:strCache>
                <c:ptCount val="1"/>
                <c:pt idx="0">
                  <c:v>Forbruk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  <a:alpha val="90000"/>
              </a:sysClr>
            </a:solidFill>
            <a:ln>
              <a:noFill/>
            </a:ln>
            <a:effectLst/>
          </c:spPr>
          <c:invertIfNegative val="0"/>
          <c:dLbls>
            <c:dLbl>
              <c:idx val="18"/>
              <c:layout>
                <c:manualLayout>
                  <c:x val="-2.913328255017380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C-4CD0-9127-18D820558465}"/>
                </c:ext>
              </c:extLst>
            </c:dLbl>
            <c:dLbl>
              <c:idx val="19"/>
              <c:layout>
                <c:manualLayout>
                  <c:x val="-4.8555470916955869E-3"/>
                  <c:y val="4.2530575967813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C-4CD0-9127-18D820558465}"/>
                </c:ext>
              </c:extLst>
            </c:dLbl>
            <c:dLbl>
              <c:idx val="20"/>
              <c:layout>
                <c:manualLayout>
                  <c:x val="-2.913328255017451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C-4CD0-9127-18D820558465}"/>
                </c:ext>
              </c:extLst>
            </c:dLbl>
            <c:dLbl>
              <c:idx val="21"/>
              <c:layout>
                <c:manualLayout>
                  <c:x val="-2.9133282550173095E-3"/>
                  <c:y val="-3.898591093525902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1C-4CD0-9127-18D820558465}"/>
                </c:ext>
              </c:extLst>
            </c:dLbl>
            <c:dLbl>
              <c:idx val="22"/>
              <c:layout>
                <c:manualLayout>
                  <c:x val="-9.7110941833910311E-4"/>
                  <c:y val="-3.898591093525902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1C-4CD0-9127-18D820558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'Energibalanse Norge'!$H$25:$AK$26</c:f>
              <c:multiLvlStrCache>
                <c:ptCount val="3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2028</c:v>
                  </c:pt>
                  <c:pt idx="5">
                    <c:v>2029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  <c:pt idx="9">
                    <c:v>2027</c:v>
                  </c:pt>
                  <c:pt idx="10">
                    <c:v>2028</c:v>
                  </c:pt>
                  <c:pt idx="11">
                    <c:v>2029</c:v>
                  </c:pt>
                  <c:pt idx="12">
                    <c:v>2024</c:v>
                  </c:pt>
                  <c:pt idx="13">
                    <c:v>2025</c:v>
                  </c:pt>
                  <c:pt idx="14">
                    <c:v>2026</c:v>
                  </c:pt>
                  <c:pt idx="15">
                    <c:v>2027</c:v>
                  </c:pt>
                  <c:pt idx="16">
                    <c:v>2028</c:v>
                  </c:pt>
                  <c:pt idx="17">
                    <c:v>2029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2026</c:v>
                  </c:pt>
                  <c:pt idx="21">
                    <c:v>2027</c:v>
                  </c:pt>
                  <c:pt idx="22">
                    <c:v>2028</c:v>
                  </c:pt>
                  <c:pt idx="23">
                    <c:v>2029</c:v>
                  </c:pt>
                  <c:pt idx="24">
                    <c:v>2024</c:v>
                  </c:pt>
                  <c:pt idx="25">
                    <c:v>2025</c:v>
                  </c:pt>
                  <c:pt idx="26">
                    <c:v>2026</c:v>
                  </c:pt>
                  <c:pt idx="27">
                    <c:v>2027</c:v>
                  </c:pt>
                  <c:pt idx="28">
                    <c:v>2028</c:v>
                  </c:pt>
                  <c:pt idx="29">
                    <c:v>2029</c:v>
                  </c:pt>
                </c:lvl>
                <c:lvl>
                  <c:pt idx="0">
                    <c:v>NO1</c:v>
                  </c:pt>
                  <c:pt idx="6">
                    <c:v>NO2</c:v>
                  </c:pt>
                  <c:pt idx="12">
                    <c:v>NO5</c:v>
                  </c:pt>
                  <c:pt idx="18">
                    <c:v>NO3</c:v>
                  </c:pt>
                  <c:pt idx="24">
                    <c:v>NO4</c:v>
                  </c:pt>
                </c:lvl>
              </c:multiLvlStrCache>
            </c:multiLvlStrRef>
          </c:cat>
          <c:val>
            <c:numRef>
              <c:f>'Energibalanse Norge'!$H$27:$AK$27</c:f>
              <c:numCache>
                <c:formatCode>0</c:formatCode>
                <c:ptCount val="30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42</c:v>
                </c:pt>
                <c:pt idx="10">
                  <c:v>44</c:v>
                </c:pt>
                <c:pt idx="11">
                  <c:v>47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21</c:v>
                </c:pt>
                <c:pt idx="2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A-480F-B474-F8D0322F687F}"/>
            </c:ext>
          </c:extLst>
        </c:ser>
        <c:ser>
          <c:idx val="1"/>
          <c:order val="1"/>
          <c:tx>
            <c:strRef>
              <c:f>'Energibalanse Norge'!$G$28</c:f>
              <c:strCache>
                <c:ptCount val="1"/>
                <c:pt idx="0">
                  <c:v>Produksjon</c:v>
                </c:pt>
              </c:strCache>
            </c:strRef>
          </c:tx>
          <c:spPr>
            <a:solidFill>
              <a:srgbClr val="00B0F0">
                <a:alpha val="8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18"/>
              <c:layout>
                <c:manualLayout>
                  <c:x val="1.942218836678277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C-4CD0-9127-18D820558465}"/>
                </c:ext>
              </c:extLst>
            </c:dLbl>
            <c:dLbl>
              <c:idx val="20"/>
              <c:layout>
                <c:manualLayout>
                  <c:x val="2.91332825501730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1C-4CD0-9127-18D820558465}"/>
                </c:ext>
              </c:extLst>
            </c:dLbl>
            <c:dLbl>
              <c:idx val="21"/>
              <c:layout>
                <c:manualLayout>
                  <c:x val="1.94221883667806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C-4CD0-9127-18D820558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'Energibalanse Norge'!$H$25:$AK$26</c:f>
              <c:multiLvlStrCache>
                <c:ptCount val="3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2028</c:v>
                  </c:pt>
                  <c:pt idx="5">
                    <c:v>2029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  <c:pt idx="9">
                    <c:v>2027</c:v>
                  </c:pt>
                  <c:pt idx="10">
                    <c:v>2028</c:v>
                  </c:pt>
                  <c:pt idx="11">
                    <c:v>2029</c:v>
                  </c:pt>
                  <c:pt idx="12">
                    <c:v>2024</c:v>
                  </c:pt>
                  <c:pt idx="13">
                    <c:v>2025</c:v>
                  </c:pt>
                  <c:pt idx="14">
                    <c:v>2026</c:v>
                  </c:pt>
                  <c:pt idx="15">
                    <c:v>2027</c:v>
                  </c:pt>
                  <c:pt idx="16">
                    <c:v>2028</c:v>
                  </c:pt>
                  <c:pt idx="17">
                    <c:v>2029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2026</c:v>
                  </c:pt>
                  <c:pt idx="21">
                    <c:v>2027</c:v>
                  </c:pt>
                  <c:pt idx="22">
                    <c:v>2028</c:v>
                  </c:pt>
                  <c:pt idx="23">
                    <c:v>2029</c:v>
                  </c:pt>
                  <c:pt idx="24">
                    <c:v>2024</c:v>
                  </c:pt>
                  <c:pt idx="25">
                    <c:v>2025</c:v>
                  </c:pt>
                  <c:pt idx="26">
                    <c:v>2026</c:v>
                  </c:pt>
                  <c:pt idx="27">
                    <c:v>2027</c:v>
                  </c:pt>
                  <c:pt idx="28">
                    <c:v>2028</c:v>
                  </c:pt>
                  <c:pt idx="29">
                    <c:v>2029</c:v>
                  </c:pt>
                </c:lvl>
                <c:lvl>
                  <c:pt idx="0">
                    <c:v>NO1</c:v>
                  </c:pt>
                  <c:pt idx="6">
                    <c:v>NO2</c:v>
                  </c:pt>
                  <c:pt idx="12">
                    <c:v>NO5</c:v>
                  </c:pt>
                  <c:pt idx="18">
                    <c:v>NO3</c:v>
                  </c:pt>
                  <c:pt idx="24">
                    <c:v>NO4</c:v>
                  </c:pt>
                </c:lvl>
              </c:multiLvlStrCache>
            </c:multiLvlStrRef>
          </c:cat>
          <c:val>
            <c:numRef>
              <c:f>'Energibalanse Norge'!$H$28:$AK$28</c:f>
              <c:numCache>
                <c:formatCode>0</c:formatCode>
                <c:ptCount val="30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52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  <c:pt idx="10">
                  <c:v>54</c:v>
                </c:pt>
                <c:pt idx="11">
                  <c:v>54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A-480F-B474-F8D0322F687F}"/>
            </c:ext>
          </c:extLst>
        </c:ser>
        <c:ser>
          <c:idx val="3"/>
          <c:order val="2"/>
          <c:tx>
            <c:strRef>
              <c:f>'Energibalanse Norge'!$G$29</c:f>
              <c:strCache>
                <c:ptCount val="1"/>
                <c:pt idx="0">
                  <c:v>Balanse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'Energibalanse Norge'!$H$25:$AK$26</c:f>
              <c:multiLvlStrCache>
                <c:ptCount val="3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2028</c:v>
                  </c:pt>
                  <c:pt idx="5">
                    <c:v>2029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  <c:pt idx="9">
                    <c:v>2027</c:v>
                  </c:pt>
                  <c:pt idx="10">
                    <c:v>2028</c:v>
                  </c:pt>
                  <c:pt idx="11">
                    <c:v>2029</c:v>
                  </c:pt>
                  <c:pt idx="12">
                    <c:v>2024</c:v>
                  </c:pt>
                  <c:pt idx="13">
                    <c:v>2025</c:v>
                  </c:pt>
                  <c:pt idx="14">
                    <c:v>2026</c:v>
                  </c:pt>
                  <c:pt idx="15">
                    <c:v>2027</c:v>
                  </c:pt>
                  <c:pt idx="16">
                    <c:v>2028</c:v>
                  </c:pt>
                  <c:pt idx="17">
                    <c:v>2029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2026</c:v>
                  </c:pt>
                  <c:pt idx="21">
                    <c:v>2027</c:v>
                  </c:pt>
                  <c:pt idx="22">
                    <c:v>2028</c:v>
                  </c:pt>
                  <c:pt idx="23">
                    <c:v>2029</c:v>
                  </c:pt>
                  <c:pt idx="24">
                    <c:v>2024</c:v>
                  </c:pt>
                  <c:pt idx="25">
                    <c:v>2025</c:v>
                  </c:pt>
                  <c:pt idx="26">
                    <c:v>2026</c:v>
                  </c:pt>
                  <c:pt idx="27">
                    <c:v>2027</c:v>
                  </c:pt>
                  <c:pt idx="28">
                    <c:v>2028</c:v>
                  </c:pt>
                  <c:pt idx="29">
                    <c:v>2029</c:v>
                  </c:pt>
                </c:lvl>
                <c:lvl>
                  <c:pt idx="0">
                    <c:v>NO1</c:v>
                  </c:pt>
                  <c:pt idx="6">
                    <c:v>NO2</c:v>
                  </c:pt>
                  <c:pt idx="12">
                    <c:v>NO5</c:v>
                  </c:pt>
                  <c:pt idx="18">
                    <c:v>NO3</c:v>
                  </c:pt>
                  <c:pt idx="24">
                    <c:v>NO4</c:v>
                  </c:pt>
                </c:lvl>
              </c:multiLvlStrCache>
            </c:multiLvlStrRef>
          </c:cat>
          <c:val>
            <c:numRef>
              <c:f>'Energibalanse Norge'!$H$29:$AK$29</c:f>
              <c:numCache>
                <c:formatCode>0</c:formatCode>
                <c:ptCount val="30"/>
                <c:pt idx="0">
                  <c:v>-13</c:v>
                </c:pt>
                <c:pt idx="1">
                  <c:v>-13</c:v>
                </c:pt>
                <c:pt idx="2">
                  <c:v>-14</c:v>
                </c:pt>
                <c:pt idx="3">
                  <c:v>-14</c:v>
                </c:pt>
                <c:pt idx="4">
                  <c:v>-15</c:v>
                </c:pt>
                <c:pt idx="5">
                  <c:v>-15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11</c:v>
                </c:pt>
                <c:pt idx="10">
                  <c:v>9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-1</c:v>
                </c:pt>
                <c:pt idx="19">
                  <c:v>-1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9</c:v>
                </c:pt>
                <c:pt idx="25">
                  <c:v>9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E1-4A10-9A2F-FB22EE3CE3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93176848"/>
        <c:axId val="1093202224"/>
      </c:barChart>
      <c:catAx>
        <c:axId val="10931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093202224"/>
        <c:crosses val="autoZero"/>
        <c:auto val="1"/>
        <c:lblAlgn val="ctr"/>
        <c:lblOffset val="100"/>
        <c:noMultiLvlLbl val="0"/>
      </c:catAx>
      <c:valAx>
        <c:axId val="109320222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109317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383017152840908"/>
          <c:y val="3.130250391231066E-2"/>
          <c:w val="0.1895276964724959"/>
          <c:h val="0.12696348097024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3</xdr:row>
      <xdr:rowOff>66899</xdr:rowOff>
    </xdr:from>
    <xdr:to>
      <xdr:col>7</xdr:col>
      <xdr:colOff>1269255</xdr:colOff>
      <xdr:row>17</xdr:row>
      <xdr:rowOff>115703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E13EECC-F8B6-B3E7-D1EC-CC4FD5167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100" y="781274"/>
          <a:ext cx="6577855" cy="37921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460374</xdr:colOff>
      <xdr:row>7</xdr:row>
      <xdr:rowOff>152779</xdr:rowOff>
    </xdr:from>
    <xdr:to>
      <xdr:col>18</xdr:col>
      <xdr:colOff>422274</xdr:colOff>
      <xdr:row>24</xdr:row>
      <xdr:rowOff>186111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574041B-7F78-925D-B6D8-71316177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95224" y="1591054"/>
          <a:ext cx="3009900" cy="40782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140185</xdr:colOff>
      <xdr:row>2</xdr:row>
      <xdr:rowOff>94494</xdr:rowOff>
    </xdr:from>
    <xdr:to>
      <xdr:col>14</xdr:col>
      <xdr:colOff>47625</xdr:colOff>
      <xdr:row>16</xdr:row>
      <xdr:rowOff>54489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0F51A61A-D693-434B-A1FC-0EFFA1B71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100">
              <a:solidFill>
                <a:sysClr val="windowText" lastClr="000000"/>
              </a:solidFill>
              <a:latin typeface="+mj-lt"/>
            </a:rPr>
            <a:t>€/MWh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282475</xdr:colOff>
      <xdr:row>1</xdr:row>
      <xdr:rowOff>16096</xdr:rowOff>
    </xdr:from>
    <xdr:to>
      <xdr:col>16</xdr:col>
      <xdr:colOff>182881</xdr:colOff>
      <xdr:row>14</xdr:row>
      <xdr:rowOff>68263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AC36A4-7585-4076-8B18-BD1D15EA1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100">
              <a:solidFill>
                <a:sysClr val="windowText" lastClr="000000"/>
              </a:solidFill>
              <a:latin typeface="+mj-lt"/>
            </a:rPr>
            <a:t>€/MWh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514349</xdr:colOff>
      <xdr:row>6</xdr:row>
      <xdr:rowOff>38100</xdr:rowOff>
    </xdr:from>
    <xdr:to>
      <xdr:col>25</xdr:col>
      <xdr:colOff>638175</xdr:colOff>
      <xdr:row>21</xdr:row>
      <xdr:rowOff>166687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B64D5B-0BF8-A4C3-F6DE-A42177DA9A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0.04693</cdr:x>
      <cdr:y>0.02581</cdr:y>
    </cdr:from>
    <cdr:to>
      <cdr:x>0.1466</cdr:x>
      <cdr:y>0.08859</cdr:y>
    </cdr:to>
    <cdr:sp macro="" textlink="">
      <cdr:nvSpPr>
        <cdr:cNvPr id="7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596309" y="70802"/>
          <a:ext cx="1266442" cy="1722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11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TWh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Egendefinert 1">
      <a:dk1>
        <a:srgbClr val="000000"/>
      </a:dk1>
      <a:lt1>
        <a:sysClr val="window" lastClr="FFFFFF"/>
      </a:lt1>
      <a:dk2>
        <a:srgbClr val="ED1C24"/>
      </a:dk2>
      <a:lt2>
        <a:srgbClr val="EFE9E5"/>
      </a:lt2>
      <a:accent1>
        <a:srgbClr val="ED1C24"/>
      </a:accent1>
      <a:accent2>
        <a:srgbClr val="EFE9E5"/>
      </a:accent2>
      <a:accent3>
        <a:srgbClr val="20B3DE"/>
      </a:accent3>
      <a:accent4>
        <a:srgbClr val="9ACA3C"/>
      </a:accent4>
      <a:accent5>
        <a:srgbClr val="763A6F"/>
      </a:accent5>
      <a:accent6>
        <a:srgbClr val="FBB034"/>
      </a:accent6>
      <a:hlink>
        <a:srgbClr val="20B3DE"/>
      </a:hlink>
      <a:folHlink>
        <a:srgbClr val="763A6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C:\Users\hakonho\Downloads\Kortsiktig%20Markedsanalyse%20(KMA)%202024-2029%20-%20n&#248;kkeltall_V02.xlsx" TargetMode="External"/><Relationship Id="rId2" Type="http://schemas.openxmlformats.org/officeDocument/2006/relationships/hyperlink" Target="mailto:Anders.kringstad@statnett.no?subject=KMA24" TargetMode="External"/><Relationship Id="rId1" Type="http://schemas.openxmlformats.org/officeDocument/2006/relationships/hyperlink" Target="https://www.statnett.no/for-aktorer-i-kraftbransjen/planer-og-analyser/kortsiktig-markedsanalyse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D5:I25"/>
  <sheetViews>
    <sheetView showGridLines="0" workbookViewId="0">
      <selection activeCell="I22" sqref="I22"/>
    </sheetView>
  </sheetViews>
  <sheetFormatPr baseColWidth="10" defaultColWidth="11.42578125" defaultRowHeight="18.75" x14ac:dyDescent="0.3"/>
  <cols>
    <col min="8" max="8" width="27.5703125" customWidth="1"/>
    <col min="9" max="9" width="116.42578125" style="11" customWidth="1"/>
  </cols>
  <sheetData>
    <row r="5" spans="4:9" ht="37.5" x14ac:dyDescent="0.3">
      <c r="I5" s="11" t="s">
        <v>0</v>
      </c>
    </row>
    <row r="7" spans="4:9" x14ac:dyDescent="0.3">
      <c r="I7" s="12" t="s">
        <v>1</v>
      </c>
    </row>
    <row r="8" spans="4:9" ht="15" x14ac:dyDescent="0.25">
      <c r="I8" s="29"/>
    </row>
    <row r="9" spans="4:9" ht="56.25" x14ac:dyDescent="0.25">
      <c r="I9" s="32" t="s">
        <v>2</v>
      </c>
    </row>
    <row r="11" spans="4:9" x14ac:dyDescent="0.3">
      <c r="I11" s="11" t="s">
        <v>3</v>
      </c>
    </row>
    <row r="12" spans="4:9" x14ac:dyDescent="0.3">
      <c r="I12" s="85" t="s">
        <v>4</v>
      </c>
    </row>
    <row r="14" spans="4:9" x14ac:dyDescent="0.3">
      <c r="D14" s="10"/>
      <c r="I14" s="11" t="s">
        <v>5</v>
      </c>
    </row>
    <row r="15" spans="4:9" x14ac:dyDescent="0.3">
      <c r="I15" s="112" t="s">
        <v>6</v>
      </c>
    </row>
    <row r="16" spans="4:9" x14ac:dyDescent="0.3">
      <c r="I16" s="112" t="s">
        <v>7</v>
      </c>
    </row>
    <row r="17" spans="8:9" x14ac:dyDescent="0.3">
      <c r="I17" s="112" t="s">
        <v>8</v>
      </c>
    </row>
    <row r="18" spans="8:9" x14ac:dyDescent="0.3">
      <c r="I18" s="112" t="s">
        <v>9</v>
      </c>
    </row>
    <row r="19" spans="8:9" x14ac:dyDescent="0.3">
      <c r="I19" s="112" t="s">
        <v>10</v>
      </c>
    </row>
    <row r="20" spans="8:9" x14ac:dyDescent="0.3">
      <c r="I20" s="112" t="s">
        <v>11</v>
      </c>
    </row>
    <row r="21" spans="8:9" x14ac:dyDescent="0.3">
      <c r="I21" s="113" t="s">
        <v>12</v>
      </c>
    </row>
    <row r="22" spans="8:9" ht="21" x14ac:dyDescent="0.35">
      <c r="I22" s="78"/>
    </row>
    <row r="25" spans="8:9" x14ac:dyDescent="0.3">
      <c r="H25" s="79"/>
    </row>
  </sheetData>
  <hyperlinks>
    <hyperlink ref="I15" location="'Brenselspriser og CO2'!A1" display="Brensels- og CO2-priser" xr:uid="{00000000-0004-0000-0000-000002000000}"/>
    <hyperlink ref="I16" location="Kraftpriser_Europa!A1" display="Kraftpriser, Europa" xr:uid="{70B1EC05-1F9F-46C2-B4E5-6CEA92A91A1B}"/>
    <hyperlink ref="I17" location="Kraftpriser_Norden!A1" display="Kraftpriser, Norden" xr:uid="{E70CF0B8-7DE3-4D45-A126-CF342E4CE948}"/>
    <hyperlink ref="I19" location="'Forbruk og produksjon Norden'!A1" display="Forbruk og produksjon, Norden" xr:uid="{6110270E-7B45-45A6-AC29-59AF14DE8640}"/>
    <hyperlink ref="I7" r:id="rId1" xr:uid="{C6C8D59E-B0E0-49E1-BB9B-1CC27F82BD8C}"/>
    <hyperlink ref="I12" r:id="rId2" xr:uid="{90250BD7-73D8-4F5E-B96C-0389D3559AC9}"/>
    <hyperlink ref="I18" location="'Forbruk og produksjon Europa'!A1" display="Forbruk og produksjon, Europa" xr:uid="{995D4A47-EEF1-4618-B0E0-516474A555B4}"/>
    <hyperlink ref="I20" r:id="rId3" xr:uid="{A5D576EC-3734-492D-8C7F-E6F7B96EF653}"/>
    <hyperlink ref="I20" location="'Installert effekt'!A1" display="Installert effekt" xr:uid="{C8F7506C-F33D-4BE7-9A8A-90FFFBCCDCEA}"/>
    <hyperlink ref="I21" location="'Energibalanse Norge'!A1" display="Energibalanse Norge" xr:uid="{427BBFEF-48DF-47AF-999B-A6C47781EA9C}"/>
  </hyperlinks>
  <pageMargins left="0.7" right="0.7" top="0.75" bottom="0.75" header="0.3" footer="0.3"/>
  <pageSetup paperSize="9" orientation="portrait" r:id="rId4"/>
  <headerFooter>
    <oddHeader>&amp;L&amp;"Calibri"&amp;10&amp;K000000Åpen informasjon / Public information&amp;1#</oddHead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7"/>
  <sheetViews>
    <sheetView showGridLines="0" zoomScaleNormal="100" workbookViewId="0">
      <selection activeCell="V12" sqref="V12"/>
    </sheetView>
  </sheetViews>
  <sheetFormatPr baseColWidth="10" defaultColWidth="11.42578125" defaultRowHeight="15" x14ac:dyDescent="0.25"/>
  <cols>
    <col min="1" max="2" width="9.42578125" style="4" customWidth="1"/>
    <col min="3" max="3" width="14.140625" style="4" customWidth="1"/>
    <col min="4" max="4" width="13" style="4" customWidth="1"/>
    <col min="5" max="18" width="9.140625" style="4" customWidth="1"/>
    <col min="19" max="22" width="9.140625" customWidth="1"/>
  </cols>
  <sheetData>
    <row r="1" spans="1:22" x14ac:dyDescent="0.25">
      <c r="A1" s="114"/>
      <c r="B1" s="114"/>
      <c r="C1" s="114"/>
      <c r="D1" s="114"/>
      <c r="E1" s="114"/>
      <c r="F1" s="114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</row>
    <row r="2" spans="1:22" ht="23.25" x14ac:dyDescent="0.35">
      <c r="A2" s="114"/>
      <c r="B2" s="1" t="s">
        <v>6</v>
      </c>
      <c r="C2" s="1"/>
      <c r="D2" s="114"/>
      <c r="E2" s="114"/>
      <c r="F2" s="114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</row>
    <row r="3" spans="1:22" ht="18.75" x14ac:dyDescent="0.3">
      <c r="A3" s="114"/>
      <c r="B3" s="2" t="s">
        <v>13</v>
      </c>
      <c r="C3" s="2"/>
      <c r="D3" s="114"/>
      <c r="E3" s="114"/>
      <c r="F3" s="114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1:22" x14ac:dyDescent="0.25">
      <c r="A4" s="114"/>
      <c r="B4" s="3" t="s">
        <v>14</v>
      </c>
      <c r="C4" s="3"/>
      <c r="D4" s="114"/>
      <c r="E4" s="114"/>
      <c r="F4" s="114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</row>
    <row r="5" spans="1:22" x14ac:dyDescent="0.25">
      <c r="A5" s="114"/>
      <c r="B5" s="3"/>
      <c r="C5" s="3"/>
      <c r="D5" s="114"/>
      <c r="E5" s="114"/>
      <c r="F5" s="114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</row>
    <row r="6" spans="1:22" x14ac:dyDescent="0.25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</row>
    <row r="7" spans="1:22" ht="15.75" thickBot="1" x14ac:dyDescent="0.3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</row>
    <row r="8" spans="1:22" ht="15.75" thickBot="1" x14ac:dyDescent="0.3">
      <c r="A8" s="86"/>
      <c r="B8" s="6"/>
      <c r="C8" s="6"/>
      <c r="D8" s="7"/>
      <c r="E8" s="70"/>
      <c r="F8" s="71">
        <v>2024</v>
      </c>
      <c r="G8" s="71"/>
      <c r="H8" s="72"/>
      <c r="I8" s="71">
        <v>2025</v>
      </c>
      <c r="J8" s="71"/>
      <c r="K8" s="72"/>
      <c r="L8" s="71">
        <v>2026</v>
      </c>
      <c r="M8" s="71"/>
      <c r="N8" s="72"/>
      <c r="O8" s="71">
        <v>2027</v>
      </c>
      <c r="P8" s="73"/>
      <c r="Q8" s="72"/>
      <c r="R8" s="71">
        <v>2028</v>
      </c>
      <c r="S8" s="73"/>
      <c r="T8" s="72"/>
      <c r="U8" s="71">
        <v>2029</v>
      </c>
      <c r="V8" s="73"/>
    </row>
    <row r="9" spans="1:22" ht="15.75" thickBot="1" x14ac:dyDescent="0.3">
      <c r="A9" s="86"/>
      <c r="B9" s="6"/>
      <c r="C9" s="6"/>
      <c r="D9" s="7"/>
      <c r="E9" s="33" t="s">
        <v>15</v>
      </c>
      <c r="F9" s="34" t="s">
        <v>16</v>
      </c>
      <c r="G9" s="35" t="s">
        <v>17</v>
      </c>
      <c r="H9" s="17" t="s">
        <v>15</v>
      </c>
      <c r="I9" s="18" t="s">
        <v>16</v>
      </c>
      <c r="J9" s="20" t="s">
        <v>17</v>
      </c>
      <c r="K9" s="19" t="s">
        <v>15</v>
      </c>
      <c r="L9" s="18" t="s">
        <v>16</v>
      </c>
      <c r="M9" s="19" t="s">
        <v>17</v>
      </c>
      <c r="N9" s="17" t="s">
        <v>15</v>
      </c>
      <c r="O9" s="18" t="s">
        <v>16</v>
      </c>
      <c r="P9" s="20" t="s">
        <v>17</v>
      </c>
      <c r="Q9" s="17" t="s">
        <v>15</v>
      </c>
      <c r="R9" s="18" t="s">
        <v>16</v>
      </c>
      <c r="S9" s="20" t="s">
        <v>17</v>
      </c>
      <c r="T9" s="17" t="s">
        <v>15</v>
      </c>
      <c r="U9" s="18" t="s">
        <v>16</v>
      </c>
      <c r="V9" s="20" t="s">
        <v>17</v>
      </c>
    </row>
    <row r="10" spans="1:22" x14ac:dyDescent="0.25">
      <c r="A10" s="86"/>
      <c r="B10" s="121" t="s">
        <v>13</v>
      </c>
      <c r="C10" s="37" t="s">
        <v>18</v>
      </c>
      <c r="D10" s="25" t="s">
        <v>19</v>
      </c>
      <c r="E10" s="23"/>
      <c r="F10" s="24">
        <v>30</v>
      </c>
      <c r="G10" s="25"/>
      <c r="H10" s="23">
        <v>27</v>
      </c>
      <c r="I10" s="24">
        <v>35</v>
      </c>
      <c r="J10" s="25">
        <v>50</v>
      </c>
      <c r="K10" s="23">
        <v>24</v>
      </c>
      <c r="L10" s="24">
        <v>30</v>
      </c>
      <c r="M10" s="25">
        <v>45</v>
      </c>
      <c r="N10" s="23">
        <v>22</v>
      </c>
      <c r="O10" s="24">
        <v>28</v>
      </c>
      <c r="P10" s="25">
        <v>40</v>
      </c>
      <c r="Q10" s="23">
        <v>20</v>
      </c>
      <c r="R10" s="24">
        <v>27</v>
      </c>
      <c r="S10" s="25">
        <v>37</v>
      </c>
      <c r="T10" s="23">
        <v>20</v>
      </c>
      <c r="U10" s="24">
        <v>26</v>
      </c>
      <c r="V10" s="25">
        <v>35</v>
      </c>
    </row>
    <row r="11" spans="1:22" x14ac:dyDescent="0.25">
      <c r="A11" s="86"/>
      <c r="B11" s="122"/>
      <c r="C11" s="36" t="s">
        <v>20</v>
      </c>
      <c r="D11" s="21" t="s">
        <v>21</v>
      </c>
      <c r="E11" s="26"/>
      <c r="F11" s="61">
        <v>113</v>
      </c>
      <c r="G11" s="21"/>
      <c r="H11" s="26">
        <v>90</v>
      </c>
      <c r="I11" s="61">
        <v>120</v>
      </c>
      <c r="J11" s="21">
        <v>150</v>
      </c>
      <c r="K11" s="26">
        <v>80</v>
      </c>
      <c r="L11" s="61">
        <v>125</v>
      </c>
      <c r="M11" s="21">
        <v>150</v>
      </c>
      <c r="N11" s="26">
        <v>75</v>
      </c>
      <c r="O11" s="61">
        <v>125</v>
      </c>
      <c r="P11" s="63">
        <v>147</v>
      </c>
      <c r="Q11" s="26">
        <v>70</v>
      </c>
      <c r="R11" s="61">
        <v>125</v>
      </c>
      <c r="S11" s="63">
        <v>145</v>
      </c>
      <c r="T11" s="64">
        <v>70</v>
      </c>
      <c r="U11" s="65">
        <v>125</v>
      </c>
      <c r="V11" s="63">
        <v>145</v>
      </c>
    </row>
    <row r="12" spans="1:22" x14ac:dyDescent="0.25">
      <c r="A12" s="86"/>
      <c r="B12" s="122"/>
      <c r="C12" s="36" t="s">
        <v>22</v>
      </c>
      <c r="D12" s="21" t="s">
        <v>23</v>
      </c>
      <c r="E12" s="26"/>
      <c r="F12" s="61">
        <v>70</v>
      </c>
      <c r="G12" s="21"/>
      <c r="H12" s="26">
        <v>70</v>
      </c>
      <c r="I12" s="61">
        <v>85</v>
      </c>
      <c r="J12" s="21">
        <v>100</v>
      </c>
      <c r="K12" s="26">
        <v>71</v>
      </c>
      <c r="L12" s="61">
        <v>95</v>
      </c>
      <c r="M12" s="21">
        <v>120</v>
      </c>
      <c r="N12" s="26">
        <v>72</v>
      </c>
      <c r="O12" s="61">
        <v>100</v>
      </c>
      <c r="P12" s="21">
        <v>125</v>
      </c>
      <c r="Q12" s="26">
        <v>73</v>
      </c>
      <c r="R12" s="61">
        <v>100</v>
      </c>
      <c r="S12" s="21">
        <v>130</v>
      </c>
      <c r="T12" s="26">
        <v>74</v>
      </c>
      <c r="U12" s="61">
        <v>100</v>
      </c>
      <c r="V12" s="21">
        <v>135</v>
      </c>
    </row>
    <row r="13" spans="1:22" ht="15.75" thickBot="1" x14ac:dyDescent="0.3">
      <c r="A13" s="86"/>
      <c r="B13" s="123"/>
      <c r="C13" s="38" t="s">
        <v>24</v>
      </c>
      <c r="D13" s="20" t="s">
        <v>23</v>
      </c>
      <c r="E13" s="27"/>
      <c r="F13" s="39">
        <v>71</v>
      </c>
      <c r="G13" s="28"/>
      <c r="H13" s="27">
        <v>71</v>
      </c>
      <c r="I13" s="39">
        <v>76</v>
      </c>
      <c r="J13" s="28">
        <v>81</v>
      </c>
      <c r="K13" s="27">
        <v>71</v>
      </c>
      <c r="L13" s="39">
        <v>81</v>
      </c>
      <c r="M13" s="28">
        <v>96</v>
      </c>
      <c r="N13" s="27">
        <v>71</v>
      </c>
      <c r="O13" s="39">
        <v>86</v>
      </c>
      <c r="P13" s="28">
        <v>111</v>
      </c>
      <c r="Q13" s="27">
        <v>71</v>
      </c>
      <c r="R13" s="39">
        <v>91</v>
      </c>
      <c r="S13" s="28">
        <v>121</v>
      </c>
      <c r="T13" s="27">
        <v>71</v>
      </c>
      <c r="U13" s="39">
        <v>96</v>
      </c>
      <c r="V13" s="28">
        <v>121</v>
      </c>
    </row>
    <row r="14" spans="1:22" x14ac:dyDescent="0.25">
      <c r="A14" s="86"/>
      <c r="B14" s="8"/>
      <c r="C14" s="8"/>
      <c r="D14" s="8"/>
      <c r="E14" s="115"/>
      <c r="F14" s="115"/>
      <c r="G14" s="115"/>
      <c r="H14" s="115"/>
      <c r="I14" s="115"/>
      <c r="J14" s="115"/>
      <c r="K14" s="116"/>
      <c r="L14" s="116"/>
      <c r="M14" s="116"/>
      <c r="N14" s="116"/>
      <c r="O14" s="116"/>
      <c r="P14" s="116"/>
      <c r="Q14" s="86"/>
      <c r="R14" s="86"/>
    </row>
    <row r="15" spans="1:22" x14ac:dyDescent="0.25">
      <c r="A15" s="86"/>
      <c r="B15" s="8"/>
      <c r="C15" s="8"/>
      <c r="D15" s="8"/>
      <c r="E15" s="115"/>
      <c r="F15" s="115"/>
      <c r="G15" s="115"/>
      <c r="H15" s="115"/>
      <c r="I15" s="115"/>
      <c r="J15" s="115"/>
      <c r="K15" s="116"/>
      <c r="L15" s="116"/>
      <c r="M15" s="116"/>
      <c r="N15" s="116"/>
      <c r="O15" s="116"/>
      <c r="P15" s="116"/>
      <c r="Q15" s="86"/>
      <c r="R15" s="86"/>
    </row>
    <row r="16" spans="1:22" ht="15.75" x14ac:dyDescent="0.25">
      <c r="A16" s="86"/>
      <c r="B16" s="8"/>
      <c r="C16" s="36">
        <v>8.14</v>
      </c>
      <c r="D16" s="22" t="s">
        <v>25</v>
      </c>
      <c r="E16" s="86"/>
      <c r="F16" s="86"/>
      <c r="G16" s="86"/>
      <c r="H16" s="86"/>
      <c r="I16" s="9"/>
      <c r="J16" s="86"/>
      <c r="K16" s="86"/>
      <c r="L16" s="86"/>
      <c r="M16" s="86"/>
      <c r="N16" s="86"/>
      <c r="O16" s="9"/>
      <c r="P16" s="115"/>
      <c r="Q16" s="86"/>
      <c r="R16" s="86"/>
    </row>
    <row r="17" spans="2:16" x14ac:dyDescent="0.25">
      <c r="B17" s="86"/>
      <c r="C17" s="62">
        <v>1.1000000000000001</v>
      </c>
      <c r="D17" s="22" t="s">
        <v>26</v>
      </c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</row>
  </sheetData>
  <mergeCells count="1">
    <mergeCell ref="B10:B13"/>
  </mergeCell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E39D1-747F-46C7-A865-2FACD37009A4}">
  <dimension ref="A1:R86"/>
  <sheetViews>
    <sheetView tabSelected="1" topLeftCell="A8" workbookViewId="0"/>
  </sheetViews>
  <sheetFormatPr baseColWidth="10" defaultColWidth="10.85546875" defaultRowHeight="15" x14ac:dyDescent="0.25"/>
  <cols>
    <col min="1" max="1" width="10.85546875" style="42"/>
    <col min="2" max="2" width="13.85546875" style="42" customWidth="1"/>
    <col min="3" max="3" width="30.140625" style="42" customWidth="1"/>
    <col min="4" max="16384" width="10.85546875" style="42"/>
  </cols>
  <sheetData>
    <row r="1" spans="1:18" x14ac:dyDescent="0.25">
      <c r="A1" s="56"/>
      <c r="B1" s="57"/>
      <c r="C1" s="56"/>
      <c r="D1" s="56"/>
      <c r="E1" s="56"/>
      <c r="F1" s="56"/>
      <c r="G1" s="56"/>
      <c r="H1" s="56"/>
    </row>
    <row r="2" spans="1:18" ht="23.25" x14ac:dyDescent="0.35">
      <c r="A2" s="56"/>
      <c r="B2" s="60" t="s">
        <v>27</v>
      </c>
      <c r="C2" s="56"/>
      <c r="D2" s="56"/>
      <c r="E2" s="56"/>
      <c r="F2" s="56"/>
      <c r="G2" s="56"/>
      <c r="H2" s="56"/>
    </row>
    <row r="3" spans="1:18" ht="18.75" x14ac:dyDescent="0.3">
      <c r="A3" s="56"/>
      <c r="B3" s="59" t="s">
        <v>28</v>
      </c>
      <c r="C3" s="56"/>
      <c r="D3" s="56"/>
      <c r="E3" s="56"/>
      <c r="F3" s="56"/>
      <c r="G3" s="56"/>
      <c r="H3" s="56"/>
    </row>
    <row r="4" spans="1:18" x14ac:dyDescent="0.25">
      <c r="A4" s="56"/>
      <c r="B4" s="58" t="s">
        <v>29</v>
      </c>
      <c r="C4" s="57"/>
      <c r="D4" s="56"/>
      <c r="E4" s="56"/>
      <c r="F4" s="56"/>
      <c r="G4" s="56"/>
      <c r="H4" s="56"/>
    </row>
    <row r="5" spans="1:18" x14ac:dyDescent="0.25">
      <c r="A5" s="56"/>
      <c r="B5" s="58"/>
      <c r="C5" s="57"/>
      <c r="D5" s="56"/>
      <c r="E5" s="56"/>
      <c r="F5" s="56"/>
      <c r="G5" s="56"/>
      <c r="H5" s="56"/>
    </row>
    <row r="6" spans="1:18" x14ac:dyDescent="0.25">
      <c r="B6" s="88"/>
    </row>
    <row r="7" spans="1:18" x14ac:dyDescent="0.25">
      <c r="B7" s="88"/>
      <c r="C7" s="88"/>
      <c r="D7" s="88">
        <v>2024</v>
      </c>
      <c r="E7" s="88">
        <v>2025</v>
      </c>
      <c r="F7" s="88">
        <v>2026</v>
      </c>
      <c r="G7" s="88">
        <v>2027</v>
      </c>
      <c r="H7" s="41">
        <v>2028</v>
      </c>
      <c r="I7" s="88">
        <v>2029</v>
      </c>
      <c r="N7" s="124" t="s">
        <v>30</v>
      </c>
      <c r="O7" s="124"/>
      <c r="P7" s="124"/>
      <c r="Q7" s="124"/>
      <c r="R7" s="124"/>
    </row>
    <row r="8" spans="1:18" ht="18.75" x14ac:dyDescent="0.3">
      <c r="B8" s="89" t="s">
        <v>31</v>
      </c>
      <c r="C8" t="s">
        <v>32</v>
      </c>
      <c r="D8" s="47">
        <v>2577.136</v>
      </c>
      <c r="E8" s="47">
        <v>2564.5094639999993</v>
      </c>
      <c r="F8" s="47">
        <v>2564.5</v>
      </c>
      <c r="G8" s="47">
        <v>2574.9269999999997</v>
      </c>
      <c r="H8" s="47">
        <v>2614.8240000000001</v>
      </c>
      <c r="I8" s="47">
        <v>2674.9519999999998</v>
      </c>
      <c r="N8" s="42" t="s">
        <v>33</v>
      </c>
    </row>
    <row r="9" spans="1:18" ht="18.75" x14ac:dyDescent="0.3">
      <c r="B9" s="89"/>
      <c r="C9" s="42" t="s">
        <v>34</v>
      </c>
      <c r="D9" s="47">
        <v>44.325000000000003</v>
      </c>
      <c r="E9" s="47">
        <v>80.284000000000006</v>
      </c>
      <c r="F9" s="47">
        <v>99.679999999999993</v>
      </c>
      <c r="G9" s="47">
        <v>131.09900000000002</v>
      </c>
      <c r="H9" s="47">
        <v>142.20499999999998</v>
      </c>
      <c r="I9" s="47">
        <v>147.59899999999999</v>
      </c>
      <c r="N9" s="42" t="s">
        <v>35</v>
      </c>
    </row>
    <row r="10" spans="1:18" ht="18.75" x14ac:dyDescent="0.3">
      <c r="B10" s="89"/>
      <c r="C10" s="42" t="s">
        <v>36</v>
      </c>
      <c r="D10" s="47">
        <v>27.935000000000002</v>
      </c>
      <c r="E10" s="47">
        <v>38.027535999999998</v>
      </c>
      <c r="F10" s="47">
        <v>51.321999999999996</v>
      </c>
      <c r="G10" s="47">
        <v>63.710999999999991</v>
      </c>
      <c r="H10" s="47">
        <v>87.972999999999999</v>
      </c>
      <c r="I10" s="47">
        <v>94.35499999999999</v>
      </c>
      <c r="N10" s="42" t="s">
        <v>37</v>
      </c>
    </row>
    <row r="11" spans="1:18" ht="18.75" x14ac:dyDescent="0.3">
      <c r="B11" s="89"/>
      <c r="C11" s="42" t="s">
        <v>38</v>
      </c>
      <c r="D11" s="47">
        <v>3.3949999999999996</v>
      </c>
      <c r="E11" s="47">
        <v>10.747999999999998</v>
      </c>
      <c r="F11" s="47">
        <v>27.015000000000001</v>
      </c>
      <c r="G11" s="47">
        <v>52.88300000000001</v>
      </c>
      <c r="H11" s="47">
        <v>89.516999999999982</v>
      </c>
      <c r="I11" s="47">
        <v>131.96999999999997</v>
      </c>
      <c r="N11" s="42" t="s">
        <v>39</v>
      </c>
    </row>
    <row r="12" spans="1:18" ht="18.75" x14ac:dyDescent="0.3">
      <c r="B12" s="89"/>
      <c r="C12" s="88" t="s">
        <v>40</v>
      </c>
      <c r="D12" s="90">
        <f t="shared" ref="D12:I12" si="0">SUM(D8:D11)</f>
        <v>2652.7909999999997</v>
      </c>
      <c r="E12" s="90">
        <f t="shared" si="0"/>
        <v>2693.5689999999995</v>
      </c>
      <c r="F12" s="90">
        <f t="shared" si="0"/>
        <v>2742.5169999999998</v>
      </c>
      <c r="G12" s="90">
        <f t="shared" si="0"/>
        <v>2822.6199999999994</v>
      </c>
      <c r="H12" s="90">
        <f t="shared" si="0"/>
        <v>2934.5189999999998</v>
      </c>
      <c r="I12" s="90">
        <f t="shared" si="0"/>
        <v>3048.8759999999997</v>
      </c>
      <c r="J12" s="47"/>
      <c r="N12" s="42" t="s">
        <v>41</v>
      </c>
    </row>
    <row r="13" spans="1:18" ht="18.75" x14ac:dyDescent="0.3">
      <c r="B13" s="89"/>
      <c r="D13" s="47"/>
      <c r="E13" s="47"/>
      <c r="F13" s="47"/>
      <c r="G13" s="47"/>
      <c r="H13" s="47"/>
      <c r="I13" s="47"/>
      <c r="N13" s="42" t="s">
        <v>42</v>
      </c>
    </row>
    <row r="14" spans="1:18" ht="18.75" x14ac:dyDescent="0.3">
      <c r="B14" s="89"/>
      <c r="D14" s="47"/>
      <c r="E14" s="47"/>
      <c r="F14" s="47"/>
      <c r="G14" s="47"/>
      <c r="H14" s="47"/>
      <c r="I14" s="47"/>
      <c r="N14" s="42" t="s">
        <v>43</v>
      </c>
    </row>
    <row r="15" spans="1:18" ht="18.75" x14ac:dyDescent="0.3">
      <c r="B15" s="89"/>
      <c r="C15" s="42" t="s">
        <v>44</v>
      </c>
      <c r="D15" s="47">
        <v>435.95191725379999</v>
      </c>
      <c r="E15" s="47">
        <v>436.71143335440001</v>
      </c>
      <c r="F15" s="47">
        <v>437.06370642160005</v>
      </c>
      <c r="G15" s="47">
        <v>437.58260540889995</v>
      </c>
      <c r="H15" s="47">
        <v>437.9016791519</v>
      </c>
      <c r="I15" s="47">
        <v>438.05982884860003</v>
      </c>
      <c r="N15" s="42" t="s">
        <v>45</v>
      </c>
    </row>
    <row r="16" spans="1:18" ht="18.75" x14ac:dyDescent="0.3">
      <c r="B16" s="89"/>
      <c r="C16" s="42" t="s">
        <v>46</v>
      </c>
      <c r="D16" s="47">
        <v>408.50439850260369</v>
      </c>
      <c r="E16" s="47">
        <v>443.36089174041825</v>
      </c>
      <c r="F16" s="47">
        <v>466.58298169010544</v>
      </c>
      <c r="G16" s="47">
        <v>490.74280602955997</v>
      </c>
      <c r="H16" s="47">
        <v>531.05924847524909</v>
      </c>
      <c r="I16" s="47">
        <v>572.26614327576976</v>
      </c>
      <c r="J16" s="47"/>
      <c r="N16" s="42" t="s">
        <v>47</v>
      </c>
    </row>
    <row r="17" spans="2:14" ht="18.75" x14ac:dyDescent="0.3">
      <c r="B17" s="89"/>
      <c r="C17" s="42" t="s">
        <v>48</v>
      </c>
      <c r="D17" s="47">
        <v>158.84408010144395</v>
      </c>
      <c r="E17" s="47">
        <v>177.07665901632737</v>
      </c>
      <c r="F17" s="47">
        <v>195.80292108704384</v>
      </c>
      <c r="G17" s="47">
        <v>235.35115787791273</v>
      </c>
      <c r="H17" s="47">
        <v>274.83656958083066</v>
      </c>
      <c r="I17" s="47">
        <v>316.91004611097037</v>
      </c>
      <c r="J17" s="47"/>
      <c r="N17" s="42" t="s">
        <v>49</v>
      </c>
    </row>
    <row r="18" spans="2:14" ht="18.75" x14ac:dyDescent="0.3">
      <c r="B18" s="89"/>
      <c r="C18" s="42" t="s">
        <v>50</v>
      </c>
      <c r="D18" s="47">
        <v>278.46454613615083</v>
      </c>
      <c r="E18" s="47">
        <v>324.97735802668836</v>
      </c>
      <c r="F18" s="47">
        <v>371.72223027572306</v>
      </c>
      <c r="G18" s="47">
        <v>420.62635764331003</v>
      </c>
      <c r="H18" s="47">
        <v>472.02132447519546</v>
      </c>
      <c r="I18" s="47">
        <v>522.97141234697369</v>
      </c>
      <c r="J18" s="47"/>
      <c r="N18" s="42" t="s">
        <v>51</v>
      </c>
    </row>
    <row r="19" spans="2:14" ht="18.75" x14ac:dyDescent="0.3">
      <c r="B19" s="89"/>
      <c r="C19" s="42" t="s">
        <v>52</v>
      </c>
      <c r="D19" s="47">
        <v>515.23974360689999</v>
      </c>
      <c r="E19" s="47">
        <v>498.49443257689995</v>
      </c>
      <c r="F19" s="47">
        <v>464.37607889310004</v>
      </c>
      <c r="G19" s="47">
        <v>481.15978154480001</v>
      </c>
      <c r="H19" s="47">
        <v>495.0128026241</v>
      </c>
      <c r="I19" s="47">
        <v>483.39819247930001</v>
      </c>
      <c r="N19" s="42" t="s">
        <v>53</v>
      </c>
    </row>
    <row r="20" spans="2:14" ht="18.75" x14ac:dyDescent="0.3">
      <c r="B20" s="89"/>
      <c r="C20" s="42" t="s">
        <v>54</v>
      </c>
      <c r="D20" s="47">
        <v>497.99884460149997</v>
      </c>
      <c r="E20" s="47">
        <v>475.94847958630004</v>
      </c>
      <c r="F20" s="47">
        <v>506.07011913479994</v>
      </c>
      <c r="G20" s="47">
        <v>482.3769431385</v>
      </c>
      <c r="H20" s="47">
        <v>455.41204267159998</v>
      </c>
      <c r="I20" s="47">
        <v>463.8499932798</v>
      </c>
      <c r="N20" s="42" t="s">
        <v>55</v>
      </c>
    </row>
    <row r="21" spans="2:14" ht="18.75" x14ac:dyDescent="0.3">
      <c r="B21" s="89"/>
      <c r="C21" s="42" t="s">
        <v>56</v>
      </c>
      <c r="D21" s="47">
        <v>188.3079914571</v>
      </c>
      <c r="E21" s="47">
        <v>167.87848688109997</v>
      </c>
      <c r="F21" s="47">
        <v>101.50326582950001</v>
      </c>
      <c r="G21" s="47">
        <v>67.107868569600015</v>
      </c>
      <c r="H21" s="47">
        <v>60.648955954400002</v>
      </c>
      <c r="I21" s="47">
        <v>47.406613559899995</v>
      </c>
      <c r="N21" s="42" t="s">
        <v>57</v>
      </c>
    </row>
    <row r="22" spans="2:14" ht="18.75" x14ac:dyDescent="0.3">
      <c r="B22" s="89"/>
      <c r="C22" s="42" t="s">
        <v>58</v>
      </c>
      <c r="D22" s="47">
        <v>206.77067442409995</v>
      </c>
      <c r="E22" s="47">
        <v>214.67340822659995</v>
      </c>
      <c r="F22" s="47">
        <v>218.5532008772</v>
      </c>
      <c r="G22" s="47">
        <v>222.05813636990001</v>
      </c>
      <c r="H22" s="47">
        <v>221.83483879959994</v>
      </c>
      <c r="I22" s="47">
        <v>229.11701506930001</v>
      </c>
      <c r="N22" s="42" t="s">
        <v>59</v>
      </c>
    </row>
    <row r="23" spans="2:14" ht="18.75" x14ac:dyDescent="0.3">
      <c r="B23" s="89"/>
      <c r="C23" s="41" t="s">
        <v>60</v>
      </c>
      <c r="D23" s="90">
        <f>SUM(D15:D22)</f>
        <v>2690.0821960835983</v>
      </c>
      <c r="E23" s="90">
        <f t="shared" ref="E23:I23" si="1">SUM(E15:E22)</f>
        <v>2739.1211494087338</v>
      </c>
      <c r="F23" s="90">
        <f t="shared" si="1"/>
        <v>2761.6745042090724</v>
      </c>
      <c r="G23" s="90">
        <f t="shared" si="1"/>
        <v>2837.0056565824825</v>
      </c>
      <c r="H23" s="96">
        <f t="shared" si="1"/>
        <v>2948.7274617328749</v>
      </c>
      <c r="I23" s="90">
        <f t="shared" si="1"/>
        <v>3073.9792449706142</v>
      </c>
      <c r="J23" s="47"/>
      <c r="K23" s="47"/>
      <c r="N23" s="42" t="s">
        <v>61</v>
      </c>
    </row>
    <row r="24" spans="2:14" ht="18.75" x14ac:dyDescent="0.3">
      <c r="B24" s="89"/>
      <c r="D24" s="47"/>
      <c r="E24" s="47"/>
      <c r="F24" s="47"/>
      <c r="G24" s="47"/>
      <c r="H24" s="47"/>
      <c r="I24" s="47"/>
      <c r="N24" s="42" t="s">
        <v>62</v>
      </c>
    </row>
    <row r="25" spans="2:14" ht="18.75" x14ac:dyDescent="0.3">
      <c r="B25" s="89"/>
      <c r="C25" s="92" t="s">
        <v>63</v>
      </c>
      <c r="D25" s="93">
        <f>+D23-D12</f>
        <v>37.291196083598606</v>
      </c>
      <c r="E25" s="93">
        <f t="shared" ref="E25:I25" si="2">+E23-E12</f>
        <v>45.552149408734294</v>
      </c>
      <c r="F25" s="93">
        <f t="shared" si="2"/>
        <v>19.157504209072613</v>
      </c>
      <c r="G25" s="93">
        <f t="shared" si="2"/>
        <v>14.38565658248308</v>
      </c>
      <c r="H25" s="93">
        <f t="shared" si="2"/>
        <v>14.208461732875094</v>
      </c>
      <c r="I25" s="93">
        <f t="shared" si="2"/>
        <v>25.103244970614469</v>
      </c>
    </row>
    <row r="26" spans="2:14" ht="18.75" x14ac:dyDescent="0.3">
      <c r="B26" s="91"/>
      <c r="C26" s="43"/>
      <c r="D26" s="43"/>
      <c r="E26" s="43"/>
      <c r="F26" s="43"/>
      <c r="G26" s="43"/>
      <c r="H26" s="43"/>
      <c r="I26" s="43"/>
    </row>
    <row r="28" spans="2:14" ht="18.75" x14ac:dyDescent="0.3">
      <c r="B28" s="48" t="s">
        <v>41</v>
      </c>
      <c r="C28" s="88"/>
      <c r="D28" s="88">
        <v>2024</v>
      </c>
      <c r="E28" s="88">
        <v>2025</v>
      </c>
      <c r="F28" s="88">
        <v>2026</v>
      </c>
      <c r="G28" s="88">
        <v>2027</v>
      </c>
      <c r="H28" s="88">
        <v>2028</v>
      </c>
      <c r="I28" s="88">
        <v>2029</v>
      </c>
    </row>
    <row r="29" spans="2:14" x14ac:dyDescent="0.25">
      <c r="C29" t="s">
        <v>32</v>
      </c>
      <c r="D29" s="47">
        <v>504.26400000000012</v>
      </c>
      <c r="E29" s="47">
        <v>503.40800000000002</v>
      </c>
      <c r="F29" s="47">
        <v>501.93200000000013</v>
      </c>
      <c r="G29" s="47">
        <v>507.14000000000004</v>
      </c>
      <c r="H29" s="47">
        <v>517.80200000000002</v>
      </c>
      <c r="I29" s="47">
        <v>532.88499999999999</v>
      </c>
    </row>
    <row r="30" spans="2:14" x14ac:dyDescent="0.25">
      <c r="B30" s="88"/>
      <c r="C30" s="42" t="s">
        <v>34</v>
      </c>
      <c r="D30" s="47">
        <v>9.9110000000000014</v>
      </c>
      <c r="E30" s="47">
        <v>16.657</v>
      </c>
      <c r="F30" s="47">
        <v>19.731000000000002</v>
      </c>
      <c r="G30" s="47">
        <v>26.247</v>
      </c>
      <c r="H30" s="47">
        <v>25.056999999999999</v>
      </c>
      <c r="I30" s="47">
        <v>24.353999999999999</v>
      </c>
    </row>
    <row r="31" spans="2:14" ht="18.75" x14ac:dyDescent="0.3">
      <c r="B31" s="89"/>
      <c r="C31" s="42" t="s">
        <v>36</v>
      </c>
      <c r="D31" s="47">
        <v>5.4060000000000006</v>
      </c>
      <c r="E31" s="47">
        <v>7.8160000000000007</v>
      </c>
      <c r="F31" s="47">
        <v>12.292999999999999</v>
      </c>
      <c r="G31" s="47">
        <v>16.266999999999999</v>
      </c>
      <c r="H31" s="47">
        <v>25.969000000000001</v>
      </c>
      <c r="I31" s="47">
        <v>30.65</v>
      </c>
    </row>
    <row r="32" spans="2:14" x14ac:dyDescent="0.25">
      <c r="C32" s="42" t="s">
        <v>38</v>
      </c>
      <c r="D32" s="47">
        <v>0.9</v>
      </c>
      <c r="E32" s="47">
        <v>3</v>
      </c>
      <c r="F32" s="47">
        <v>7.5</v>
      </c>
      <c r="G32" s="47">
        <v>13.5</v>
      </c>
      <c r="H32" s="47">
        <v>22.5</v>
      </c>
      <c r="I32" s="47">
        <v>33</v>
      </c>
    </row>
    <row r="33" spans="2:9" x14ac:dyDescent="0.25">
      <c r="B33" s="88"/>
      <c r="C33" s="88" t="s">
        <v>40</v>
      </c>
      <c r="D33" s="90">
        <f>SUM(D29:D32)</f>
        <v>520.48100000000011</v>
      </c>
      <c r="E33" s="90">
        <f t="shared" ref="E33:I33" si="3">SUM(E29:E32)</f>
        <v>530.88100000000009</v>
      </c>
      <c r="F33" s="90">
        <f t="shared" si="3"/>
        <v>541.45600000000013</v>
      </c>
      <c r="G33" s="90">
        <f t="shared" si="3"/>
        <v>563.15400000000011</v>
      </c>
      <c r="H33" s="90">
        <f t="shared" si="3"/>
        <v>591.32800000000009</v>
      </c>
      <c r="I33" s="90">
        <f t="shared" si="3"/>
        <v>620.88900000000001</v>
      </c>
    </row>
    <row r="34" spans="2:9" x14ac:dyDescent="0.25">
      <c r="B34" s="88"/>
      <c r="D34" s="47" t="s">
        <v>64</v>
      </c>
      <c r="E34" s="47" t="s">
        <v>64</v>
      </c>
      <c r="F34" s="47" t="s">
        <v>64</v>
      </c>
      <c r="G34" s="47"/>
      <c r="H34" s="47"/>
      <c r="I34" s="47"/>
    </row>
    <row r="35" spans="2:9" x14ac:dyDescent="0.25">
      <c r="B35" s="88"/>
      <c r="C35" s="42" t="s">
        <v>44</v>
      </c>
      <c r="D35" s="47">
        <v>24.309648167599999</v>
      </c>
      <c r="E35" s="47">
        <v>24.342398767300001</v>
      </c>
      <c r="F35" s="47">
        <v>24.4310718859</v>
      </c>
      <c r="G35" s="47">
        <v>24.5216510118</v>
      </c>
      <c r="H35" s="47">
        <v>24.617910191</v>
      </c>
      <c r="I35" s="47">
        <v>24.720270190699999</v>
      </c>
    </row>
    <row r="36" spans="2:9" x14ac:dyDescent="0.25">
      <c r="B36" s="88"/>
      <c r="C36" s="42" t="s">
        <v>46</v>
      </c>
      <c r="D36" s="47">
        <v>129.7257462414</v>
      </c>
      <c r="E36" s="47">
        <v>139.7626942759</v>
      </c>
      <c r="F36" s="47">
        <v>144.85790958620001</v>
      </c>
      <c r="G36" s="47">
        <v>149.62542658620001</v>
      </c>
      <c r="H36" s="47">
        <v>163.34885082760002</v>
      </c>
      <c r="I36" s="47">
        <v>176.698427931</v>
      </c>
    </row>
    <row r="37" spans="2:9" x14ac:dyDescent="0.25">
      <c r="B37" s="88"/>
      <c r="C37" s="42" t="s">
        <v>48</v>
      </c>
      <c r="D37" s="47">
        <v>41.031292586200003</v>
      </c>
      <c r="E37" s="47">
        <v>44.496130555199997</v>
      </c>
      <c r="F37" s="47">
        <v>49.715211396599997</v>
      </c>
      <c r="G37" s="47">
        <v>57.783021696600002</v>
      </c>
      <c r="H37" s="47">
        <v>64.446186689699999</v>
      </c>
      <c r="I37" s="47">
        <v>74.368698720699996</v>
      </c>
    </row>
    <row r="38" spans="2:9" x14ac:dyDescent="0.25">
      <c r="B38" s="88"/>
      <c r="C38" s="42" t="s">
        <v>50</v>
      </c>
      <c r="D38" s="47">
        <v>93.784264206900005</v>
      </c>
      <c r="E38" s="47">
        <v>109.2721786207</v>
      </c>
      <c r="F38" s="47">
        <v>124.7396926207</v>
      </c>
      <c r="G38" s="47">
        <v>141.2797257931</v>
      </c>
      <c r="H38" s="47">
        <v>158.91800227580001</v>
      </c>
      <c r="I38" s="47">
        <v>176.53042441380001</v>
      </c>
    </row>
    <row r="39" spans="2:9" x14ac:dyDescent="0.25">
      <c r="B39" s="88"/>
      <c r="C39" s="42" t="s">
        <v>52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</row>
    <row r="40" spans="2:9" x14ac:dyDescent="0.25">
      <c r="B40" s="88"/>
      <c r="C40" s="42" t="s">
        <v>54</v>
      </c>
      <c r="D40" s="47">
        <v>117.6661142057</v>
      </c>
      <c r="E40" s="47">
        <v>109.8849612182</v>
      </c>
      <c r="F40" s="47">
        <v>114.3842710702</v>
      </c>
      <c r="G40" s="47">
        <v>109.02150386420001</v>
      </c>
      <c r="H40" s="47">
        <v>99.845569914599992</v>
      </c>
      <c r="I40" s="47">
        <v>108.4329195202</v>
      </c>
    </row>
    <row r="41" spans="2:9" x14ac:dyDescent="0.25">
      <c r="B41" s="88"/>
      <c r="C41" s="42" t="s">
        <v>56</v>
      </c>
      <c r="D41" s="47">
        <v>84.727820097599988</v>
      </c>
      <c r="E41" s="47">
        <v>72.691137889999993</v>
      </c>
      <c r="F41" s="47">
        <v>44.051051831400002</v>
      </c>
      <c r="G41" s="47">
        <v>29.202503827899999</v>
      </c>
      <c r="H41" s="47">
        <v>27.6507076137</v>
      </c>
      <c r="I41" s="47">
        <v>16.9527573232</v>
      </c>
    </row>
    <row r="42" spans="2:9" x14ac:dyDescent="0.25">
      <c r="B42" s="88"/>
      <c r="C42" s="42" t="s">
        <v>58</v>
      </c>
      <c r="D42" s="47">
        <v>51.220005585099997</v>
      </c>
      <c r="E42" s="47">
        <v>51.9618363712</v>
      </c>
      <c r="F42" s="47">
        <v>53.372506336699999</v>
      </c>
      <c r="G42" s="47">
        <v>54.650446149999993</v>
      </c>
      <c r="H42" s="47">
        <v>53.713378779600006</v>
      </c>
      <c r="I42" s="47">
        <v>56.768211955499993</v>
      </c>
    </row>
    <row r="43" spans="2:9" x14ac:dyDescent="0.25">
      <c r="B43" s="88"/>
      <c r="C43" s="41" t="s">
        <v>60</v>
      </c>
      <c r="D43" s="90">
        <f>SUM(D35:D42)</f>
        <v>542.46489109050003</v>
      </c>
      <c r="E43" s="90">
        <f t="shared" ref="E43" si="4">SUM(E35:E42)</f>
        <v>552.41133769850001</v>
      </c>
      <c r="F43" s="90">
        <f t="shared" ref="F43" si="5">SUM(F35:F42)</f>
        <v>555.55171472769996</v>
      </c>
      <c r="G43" s="90">
        <f t="shared" ref="G43" si="6">SUM(G35:G42)</f>
        <v>566.08427892979989</v>
      </c>
      <c r="H43" s="96">
        <f t="shared" ref="H43" si="7">SUM(H35:H42)</f>
        <v>592.54060629200001</v>
      </c>
      <c r="I43" s="90">
        <f t="shared" ref="I43" si="8">SUM(I35:I42)</f>
        <v>634.47171005509995</v>
      </c>
    </row>
    <row r="44" spans="2:9" x14ac:dyDescent="0.25">
      <c r="B44" s="88"/>
      <c r="D44" s="47" t="s">
        <v>64</v>
      </c>
      <c r="E44" s="47" t="s">
        <v>64</v>
      </c>
      <c r="F44" s="47"/>
      <c r="G44" s="47"/>
      <c r="H44" s="47"/>
      <c r="I44" s="47"/>
    </row>
    <row r="45" spans="2:9" x14ac:dyDescent="0.25">
      <c r="C45" s="88" t="s">
        <v>63</v>
      </c>
      <c r="D45" s="47">
        <f>+D43-D33</f>
        <v>21.983891090499924</v>
      </c>
      <c r="E45" s="47">
        <f t="shared" ref="E45:I45" si="9">+E43-E33</f>
        <v>21.53033769849992</v>
      </c>
      <c r="F45" s="47">
        <f t="shared" si="9"/>
        <v>14.095714727699828</v>
      </c>
      <c r="G45" s="47">
        <f t="shared" si="9"/>
        <v>2.9302789297997833</v>
      </c>
      <c r="H45" s="40">
        <f t="shared" si="9"/>
        <v>1.2126062919999185</v>
      </c>
      <c r="I45" s="47">
        <f t="shared" si="9"/>
        <v>13.582710055099938</v>
      </c>
    </row>
    <row r="46" spans="2:9" ht="18.75" x14ac:dyDescent="0.3">
      <c r="B46" s="91"/>
      <c r="C46" s="43"/>
      <c r="D46" s="43" t="s">
        <v>64</v>
      </c>
      <c r="E46" s="43" t="s">
        <v>64</v>
      </c>
      <c r="F46" s="43" t="s">
        <v>64</v>
      </c>
      <c r="G46" s="43"/>
      <c r="H46" s="43"/>
      <c r="I46" s="43"/>
    </row>
    <row r="48" spans="2:9" ht="18.75" x14ac:dyDescent="0.3">
      <c r="B48" s="48" t="s">
        <v>65</v>
      </c>
      <c r="C48" s="88"/>
      <c r="D48" s="88">
        <v>2024</v>
      </c>
      <c r="E48" s="88">
        <v>2025</v>
      </c>
      <c r="F48" s="88">
        <v>2026</v>
      </c>
      <c r="G48" s="88">
        <v>2027</v>
      </c>
      <c r="H48" s="41">
        <v>2028</v>
      </c>
      <c r="I48" s="88">
        <v>2029</v>
      </c>
    </row>
    <row r="49" spans="2:9" x14ac:dyDescent="0.25">
      <c r="C49" t="s">
        <v>32</v>
      </c>
      <c r="D49" s="47">
        <v>311.82299999999992</v>
      </c>
      <c r="E49" s="47">
        <v>304.2580000000001</v>
      </c>
      <c r="F49" s="47">
        <v>297.71399999999994</v>
      </c>
      <c r="G49" s="47">
        <v>294.82800000000003</v>
      </c>
      <c r="H49" s="47">
        <v>301.13600000000002</v>
      </c>
      <c r="I49" s="47">
        <v>311.5560000000001</v>
      </c>
    </row>
    <row r="50" spans="2:9" x14ac:dyDescent="0.25">
      <c r="B50" s="88"/>
      <c r="C50" s="42" t="s">
        <v>34</v>
      </c>
      <c r="D50" s="47">
        <v>6.5810000000000004</v>
      </c>
      <c r="E50" s="47">
        <v>10.582000000000001</v>
      </c>
      <c r="F50" s="47">
        <v>12.189</v>
      </c>
      <c r="G50" s="47">
        <v>15.644000000000002</v>
      </c>
      <c r="H50" s="47">
        <v>14.648999999999999</v>
      </c>
      <c r="I50" s="47">
        <v>15.381</v>
      </c>
    </row>
    <row r="51" spans="2:9" ht="18.75" x14ac:dyDescent="0.3">
      <c r="B51" s="89"/>
      <c r="C51" s="42" t="s">
        <v>36</v>
      </c>
      <c r="D51" s="47">
        <v>4.6970000000000001</v>
      </c>
      <c r="E51" s="47">
        <v>6.9</v>
      </c>
      <c r="F51" s="47">
        <v>10.06</v>
      </c>
      <c r="G51" s="47">
        <v>13.133000000000001</v>
      </c>
      <c r="H51" s="47">
        <v>19.763000000000002</v>
      </c>
      <c r="I51" s="47">
        <v>20.752000000000002</v>
      </c>
    </row>
    <row r="52" spans="2:9" x14ac:dyDescent="0.25">
      <c r="C52" s="42" t="s">
        <v>38</v>
      </c>
      <c r="D52" s="47">
        <v>0.45</v>
      </c>
      <c r="E52" s="47">
        <v>1.5</v>
      </c>
      <c r="F52" s="47">
        <v>3.75</v>
      </c>
      <c r="G52" s="47">
        <v>6.75</v>
      </c>
      <c r="H52" s="47">
        <v>11.25</v>
      </c>
      <c r="I52" s="47">
        <v>16.5</v>
      </c>
    </row>
    <row r="53" spans="2:9" x14ac:dyDescent="0.25">
      <c r="B53" s="88"/>
      <c r="C53" s="88" t="s">
        <v>40</v>
      </c>
      <c r="D53" s="90">
        <f>SUM(D49:D52)</f>
        <v>323.55099999999993</v>
      </c>
      <c r="E53" s="90">
        <f t="shared" ref="E53" si="10">SUM(E49:E52)</f>
        <v>323.24000000000007</v>
      </c>
      <c r="F53" s="90">
        <f t="shared" ref="F53" si="11">SUM(F49:F52)</f>
        <v>323.71299999999997</v>
      </c>
      <c r="G53" s="90">
        <f t="shared" ref="G53" si="12">SUM(G49:G52)</f>
        <v>330.35500000000002</v>
      </c>
      <c r="H53" s="90">
        <f t="shared" ref="H53" si="13">SUM(H49:H52)</f>
        <v>346.798</v>
      </c>
      <c r="I53" s="90">
        <f t="shared" ref="I53" si="14">SUM(I49:I52)</f>
        <v>364.18900000000014</v>
      </c>
    </row>
    <row r="54" spans="2:9" x14ac:dyDescent="0.25">
      <c r="B54" s="88"/>
      <c r="D54" s="47" t="s">
        <v>64</v>
      </c>
      <c r="E54" s="47" t="s">
        <v>64</v>
      </c>
      <c r="F54" s="47" t="s">
        <v>64</v>
      </c>
      <c r="G54" s="47"/>
      <c r="H54" s="47"/>
      <c r="I54" s="47"/>
    </row>
    <row r="55" spans="2:9" x14ac:dyDescent="0.25">
      <c r="B55" s="88"/>
      <c r="C55" s="42" t="s">
        <v>44</v>
      </c>
      <c r="D55" s="47">
        <v>0.61195957810000001</v>
      </c>
      <c r="E55" s="47">
        <v>0.61157950999999999</v>
      </c>
      <c r="F55" s="47">
        <v>0.61157950999999999</v>
      </c>
      <c r="G55" s="47">
        <v>0.61157950999999999</v>
      </c>
      <c r="H55" s="47">
        <v>0.61157950999999999</v>
      </c>
      <c r="I55" s="47">
        <v>0.61198985480000001</v>
      </c>
    </row>
    <row r="56" spans="2:9" x14ac:dyDescent="0.25">
      <c r="B56" s="88"/>
      <c r="C56" s="42" t="s">
        <v>46</v>
      </c>
      <c r="D56" s="47">
        <v>48.354210451699998</v>
      </c>
      <c r="E56" s="47">
        <v>52.339935379300002</v>
      </c>
      <c r="F56" s="47">
        <v>53.6068813069</v>
      </c>
      <c r="G56" s="47">
        <v>55.508712062100003</v>
      </c>
      <c r="H56" s="47">
        <v>56.088933058599999</v>
      </c>
      <c r="I56" s="47">
        <v>59.966110286199999</v>
      </c>
    </row>
    <row r="57" spans="2:9" x14ac:dyDescent="0.25">
      <c r="B57" s="88"/>
      <c r="C57" s="42" t="s">
        <v>48</v>
      </c>
      <c r="D57" s="47">
        <v>74.066442758600004</v>
      </c>
      <c r="E57" s="47">
        <v>82.638572275900003</v>
      </c>
      <c r="F57" s="47">
        <v>90.230582827600003</v>
      </c>
      <c r="G57" s="47">
        <v>108.1056423448</v>
      </c>
      <c r="H57" s="47">
        <v>123.6681169655</v>
      </c>
      <c r="I57" s="47">
        <v>143.76107558620001</v>
      </c>
    </row>
    <row r="58" spans="2:9" x14ac:dyDescent="0.25">
      <c r="B58" s="88"/>
      <c r="C58" s="42" t="s">
        <v>50</v>
      </c>
      <c r="D58" s="47">
        <v>13.841930470299999</v>
      </c>
      <c r="E58" s="47">
        <v>16.332998703099999</v>
      </c>
      <c r="F58" s="47">
        <v>19.012655278299999</v>
      </c>
      <c r="G58" s="47">
        <v>21.8322078803</v>
      </c>
      <c r="H58" s="47">
        <v>24.897543390999999</v>
      </c>
      <c r="I58" s="47">
        <v>28.391840656199999</v>
      </c>
    </row>
    <row r="59" spans="2:9" x14ac:dyDescent="0.25">
      <c r="B59" s="88"/>
      <c r="C59" s="42" t="s">
        <v>52</v>
      </c>
      <c r="D59" s="47">
        <v>36.974892241399999</v>
      </c>
      <c r="E59" s="47">
        <v>37.602791103400001</v>
      </c>
      <c r="F59" s="47">
        <v>27.0155270966</v>
      </c>
      <c r="G59" s="47">
        <v>35.241018741399998</v>
      </c>
      <c r="H59" s="47">
        <v>46.923606603400003</v>
      </c>
      <c r="I59" s="47">
        <v>33.936765413800003</v>
      </c>
    </row>
    <row r="60" spans="2:9" x14ac:dyDescent="0.25">
      <c r="B60" s="88"/>
      <c r="C60" t="s">
        <v>54</v>
      </c>
      <c r="D60" s="47">
        <v>93.380311764899986</v>
      </c>
      <c r="E60" s="47">
        <v>85.042809071400001</v>
      </c>
      <c r="F60" s="47">
        <v>87.505156885399998</v>
      </c>
      <c r="G60" s="47">
        <v>78.151995933100011</v>
      </c>
      <c r="H60" s="47">
        <v>69.923403247300001</v>
      </c>
      <c r="I60" s="47">
        <v>71.941059670199991</v>
      </c>
    </row>
    <row r="61" spans="2:9" x14ac:dyDescent="0.25">
      <c r="B61" s="88"/>
      <c r="C61" s="42" t="s">
        <v>56</v>
      </c>
      <c r="D61" s="47">
        <v>0.78464187549999997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</row>
    <row r="62" spans="2:9" x14ac:dyDescent="0.25">
      <c r="B62" s="88"/>
      <c r="C62" s="42" t="s">
        <v>58</v>
      </c>
      <c r="D62" s="47">
        <v>37.1689538563</v>
      </c>
      <c r="E62" s="47">
        <v>38.107521815500007</v>
      </c>
      <c r="F62" s="47">
        <v>38.1400618933</v>
      </c>
      <c r="G62" s="47">
        <v>37.751924514099997</v>
      </c>
      <c r="H62" s="47">
        <v>35.004667598200001</v>
      </c>
      <c r="I62" s="47">
        <v>35.9746759991</v>
      </c>
    </row>
    <row r="63" spans="2:9" x14ac:dyDescent="0.25">
      <c r="B63" s="88"/>
      <c r="C63" s="88" t="s">
        <v>60</v>
      </c>
      <c r="D63" s="90">
        <f>SUM(D55:D62)</f>
        <v>305.18334299679992</v>
      </c>
      <c r="E63" s="90">
        <f t="shared" ref="E63" si="15">SUM(E55:E62)</f>
        <v>312.67620785860004</v>
      </c>
      <c r="F63" s="90">
        <f t="shared" ref="F63" si="16">SUM(F55:F62)</f>
        <v>316.12244479810005</v>
      </c>
      <c r="G63" s="90">
        <f t="shared" ref="G63" si="17">SUM(G55:G62)</f>
        <v>337.2030809858</v>
      </c>
      <c r="H63" s="96">
        <f t="shared" ref="H63" si="18">SUM(H55:H62)</f>
        <v>357.117850374</v>
      </c>
      <c r="I63" s="90">
        <f t="shared" ref="I63" si="19">SUM(I55:I62)</f>
        <v>374.58351746649998</v>
      </c>
    </row>
    <row r="64" spans="2:9" x14ac:dyDescent="0.25">
      <c r="B64" s="88"/>
      <c r="D64" s="47" t="s">
        <v>64</v>
      </c>
      <c r="E64" s="47" t="s">
        <v>64</v>
      </c>
      <c r="F64" s="47"/>
      <c r="G64" s="47"/>
      <c r="H64" s="47"/>
      <c r="I64" s="47"/>
    </row>
    <row r="65" spans="2:9" x14ac:dyDescent="0.25">
      <c r="C65" s="88" t="s">
        <v>63</v>
      </c>
      <c r="D65" s="47">
        <f>+D63-D53</f>
        <v>-18.367657003200009</v>
      </c>
      <c r="E65" s="47">
        <f t="shared" ref="E65:I65" si="20">+E63-E53</f>
        <v>-10.563792141400029</v>
      </c>
      <c r="F65" s="47">
        <f t="shared" si="20"/>
        <v>-7.5905552018999174</v>
      </c>
      <c r="G65" s="47">
        <f t="shared" si="20"/>
        <v>6.8480809857999816</v>
      </c>
      <c r="H65" s="47">
        <f t="shared" si="20"/>
        <v>10.319850373999998</v>
      </c>
      <c r="I65" s="47">
        <f t="shared" si="20"/>
        <v>10.394517466499849</v>
      </c>
    </row>
    <row r="66" spans="2:9" ht="18.75" x14ac:dyDescent="0.3">
      <c r="B66" s="91"/>
      <c r="C66" s="43"/>
      <c r="D66" s="43" t="s">
        <v>64</v>
      </c>
      <c r="E66" s="43" t="s">
        <v>64</v>
      </c>
      <c r="F66" s="43" t="s">
        <v>64</v>
      </c>
      <c r="G66" s="43"/>
      <c r="H66" s="43"/>
      <c r="I66" s="43"/>
    </row>
    <row r="68" spans="2:9" ht="18.75" x14ac:dyDescent="0.3">
      <c r="B68" s="48" t="s">
        <v>39</v>
      </c>
      <c r="C68" s="88"/>
      <c r="D68" s="88">
        <v>2024</v>
      </c>
      <c r="E68" s="88">
        <v>2025</v>
      </c>
      <c r="F68" s="88">
        <v>2026</v>
      </c>
      <c r="G68" s="88">
        <v>2027</v>
      </c>
      <c r="H68" s="41">
        <v>2028</v>
      </c>
      <c r="I68" s="88">
        <v>2029</v>
      </c>
    </row>
    <row r="69" spans="2:9" x14ac:dyDescent="0.25">
      <c r="C69" t="s">
        <v>32</v>
      </c>
      <c r="D69" s="47">
        <v>436.11999999999989</v>
      </c>
      <c r="E69" s="47">
        <v>435.51199999999994</v>
      </c>
      <c r="F69" s="47">
        <v>430.98399999999998</v>
      </c>
      <c r="G69" s="47">
        <v>429.01600000000008</v>
      </c>
      <c r="H69" s="47">
        <v>429.88000000000005</v>
      </c>
      <c r="I69" s="47">
        <v>436.9899999999999</v>
      </c>
    </row>
    <row r="70" spans="2:9" x14ac:dyDescent="0.25">
      <c r="B70" s="88"/>
      <c r="C70" s="42" t="s">
        <v>34</v>
      </c>
      <c r="D70" s="47">
        <v>5.5609999999999999</v>
      </c>
      <c r="E70" s="47">
        <v>11.475999999999999</v>
      </c>
      <c r="F70" s="47">
        <v>14.391</v>
      </c>
      <c r="G70" s="47">
        <v>20.198999999999998</v>
      </c>
      <c r="H70" s="47">
        <v>20.751000000000001</v>
      </c>
      <c r="I70" s="47">
        <v>21.481000000000002</v>
      </c>
    </row>
    <row r="71" spans="2:9" ht="18.75" x14ac:dyDescent="0.3">
      <c r="B71" s="89"/>
      <c r="C71" s="42" t="s">
        <v>36</v>
      </c>
      <c r="D71" s="47">
        <v>3.71</v>
      </c>
      <c r="E71" s="47">
        <v>5.8309999999999995</v>
      </c>
      <c r="F71" s="47">
        <v>8.44</v>
      </c>
      <c r="G71" s="47">
        <v>11.167</v>
      </c>
      <c r="H71" s="47">
        <v>18.474</v>
      </c>
      <c r="I71" s="47">
        <v>19.125</v>
      </c>
    </row>
    <row r="72" spans="2:9" x14ac:dyDescent="0.25">
      <c r="C72" s="42" t="s">
        <v>38</v>
      </c>
      <c r="D72" s="47">
        <v>0.75</v>
      </c>
      <c r="E72" s="47">
        <v>2.5</v>
      </c>
      <c r="F72" s="47">
        <v>6.25</v>
      </c>
      <c r="G72" s="47">
        <v>11.25</v>
      </c>
      <c r="H72" s="47">
        <v>18.75</v>
      </c>
      <c r="I72" s="47">
        <v>27.5</v>
      </c>
    </row>
    <row r="73" spans="2:9" x14ac:dyDescent="0.25">
      <c r="B73" s="88"/>
      <c r="C73" s="88" t="s">
        <v>40</v>
      </c>
      <c r="D73" s="90">
        <f>SUM(D69:D72)</f>
        <v>446.14099999999985</v>
      </c>
      <c r="E73" s="90">
        <f t="shared" ref="E73" si="21">SUM(E69:E72)</f>
        <v>455.31899999999996</v>
      </c>
      <c r="F73" s="90">
        <f t="shared" ref="F73" si="22">SUM(F69:F72)</f>
        <v>460.065</v>
      </c>
      <c r="G73" s="90">
        <f t="shared" ref="G73" si="23">SUM(G69:G72)</f>
        <v>471.63200000000006</v>
      </c>
      <c r="H73" s="90">
        <f t="shared" ref="H73" si="24">SUM(H69:H72)</f>
        <v>487.85500000000002</v>
      </c>
      <c r="I73" s="90">
        <f t="shared" ref="I73" si="25">SUM(I69:I72)</f>
        <v>505.09599999999989</v>
      </c>
    </row>
    <row r="74" spans="2:9" x14ac:dyDescent="0.25">
      <c r="B74" s="88"/>
      <c r="D74" s="47" t="s">
        <v>64</v>
      </c>
      <c r="E74" s="47" t="s">
        <v>64</v>
      </c>
      <c r="F74" s="47" t="s">
        <v>64</v>
      </c>
      <c r="G74" s="47"/>
      <c r="H74" s="47"/>
      <c r="I74" s="47"/>
    </row>
    <row r="75" spans="2:9" x14ac:dyDescent="0.25">
      <c r="B75" s="88"/>
      <c r="C75" s="42" t="s">
        <v>44</v>
      </c>
      <c r="D75" s="47">
        <v>55.848228000000006</v>
      </c>
      <c r="E75" s="47">
        <v>55.848228000000006</v>
      </c>
      <c r="F75" s="47">
        <v>55.848228000000006</v>
      </c>
      <c r="G75" s="47">
        <v>55.848228000000006</v>
      </c>
      <c r="H75" s="47">
        <v>55.848228000000006</v>
      </c>
      <c r="I75" s="47">
        <v>55.848228000000006</v>
      </c>
    </row>
    <row r="76" spans="2:9" x14ac:dyDescent="0.25">
      <c r="B76" s="88"/>
      <c r="C76" s="42" t="s">
        <v>46</v>
      </c>
      <c r="D76" s="47">
        <v>50.344920620700002</v>
      </c>
      <c r="E76" s="47">
        <v>54.609048551699999</v>
      </c>
      <c r="F76" s="47">
        <v>57.410715172400003</v>
      </c>
      <c r="G76" s="47">
        <v>63.058307724099997</v>
      </c>
      <c r="H76" s="47">
        <v>69.455117448300001</v>
      </c>
      <c r="I76" s="47">
        <v>75.402447758600005</v>
      </c>
    </row>
    <row r="77" spans="2:9" x14ac:dyDescent="0.25">
      <c r="B77" s="88"/>
      <c r="C77" s="42" t="s">
        <v>48</v>
      </c>
      <c r="D77" s="47">
        <v>3.3740430689999998</v>
      </c>
      <c r="E77" s="47">
        <v>6.6782920172000004</v>
      </c>
      <c r="F77" s="47">
        <v>7.6547787586</v>
      </c>
      <c r="G77" s="47">
        <v>10.2907538276</v>
      </c>
      <c r="H77" s="47">
        <v>10.261134586200001</v>
      </c>
      <c r="I77" s="47">
        <v>10.2102311724</v>
      </c>
    </row>
    <row r="78" spans="2:9" x14ac:dyDescent="0.25">
      <c r="B78" s="88"/>
      <c r="C78" s="42" t="s">
        <v>50</v>
      </c>
      <c r="D78" s="47">
        <v>35.029952758599997</v>
      </c>
      <c r="E78" s="47">
        <v>40.488391310300003</v>
      </c>
      <c r="F78" s="47">
        <v>46.0174263448</v>
      </c>
      <c r="G78" s="47">
        <v>51.954274551700003</v>
      </c>
      <c r="H78" s="47">
        <v>58.140313517199999</v>
      </c>
      <c r="I78" s="47">
        <v>64.516616896599999</v>
      </c>
    </row>
    <row r="79" spans="2:9" x14ac:dyDescent="0.25">
      <c r="B79" s="88"/>
      <c r="C79" s="42" t="s">
        <v>52</v>
      </c>
      <c r="D79" s="47">
        <v>307.05516789659998</v>
      </c>
      <c r="E79" s="47">
        <v>299.91109937930003</v>
      </c>
      <c r="F79" s="47">
        <v>287.55133855169998</v>
      </c>
      <c r="G79" s="47">
        <v>284.90810289659998</v>
      </c>
      <c r="H79" s="47">
        <v>286.88710341379999</v>
      </c>
      <c r="I79" s="47">
        <v>289.30820882760003</v>
      </c>
    </row>
    <row r="80" spans="2:9" x14ac:dyDescent="0.25">
      <c r="B80" s="88"/>
      <c r="C80" t="s">
        <v>54</v>
      </c>
      <c r="D80" s="47">
        <v>33.701062115299997</v>
      </c>
      <c r="E80" s="47">
        <v>33.879588485900001</v>
      </c>
      <c r="F80" s="47">
        <v>33.636628581300002</v>
      </c>
      <c r="G80" s="47">
        <v>30.529057909399999</v>
      </c>
      <c r="H80" s="47">
        <v>28.660874512200003</v>
      </c>
      <c r="I80" s="47">
        <v>28.471170918199999</v>
      </c>
    </row>
    <row r="81" spans="2:9" x14ac:dyDescent="0.25">
      <c r="B81" s="88"/>
      <c r="C81" s="42" t="s">
        <v>56</v>
      </c>
      <c r="D81" s="47">
        <v>0.41147204739999999</v>
      </c>
      <c r="E81" s="47">
        <v>0</v>
      </c>
      <c r="F81" s="47">
        <v>0.29957061159999998</v>
      </c>
      <c r="G81" s="47">
        <v>0</v>
      </c>
      <c r="H81" s="47">
        <v>0</v>
      </c>
      <c r="I81" s="47">
        <v>0</v>
      </c>
    </row>
    <row r="82" spans="2:9" x14ac:dyDescent="0.25">
      <c r="C82" s="42" t="s">
        <v>58</v>
      </c>
      <c r="D82" s="42">
        <v>6</v>
      </c>
      <c r="E82" s="42">
        <v>6</v>
      </c>
      <c r="F82" s="42">
        <v>6</v>
      </c>
      <c r="G82" s="42">
        <v>6</v>
      </c>
      <c r="H82" s="47">
        <v>20.059321688099999</v>
      </c>
      <c r="I82" s="42">
        <v>6</v>
      </c>
    </row>
    <row r="83" spans="2:9" x14ac:dyDescent="0.25">
      <c r="C83" s="88" t="s">
        <v>60</v>
      </c>
      <c r="D83" s="90">
        <f>SUM(D75:D82)</f>
        <v>491.7648465076</v>
      </c>
      <c r="E83" s="90">
        <f t="shared" ref="E83:I83" si="26">SUM(E75:E82)</f>
        <v>497.41464774440004</v>
      </c>
      <c r="F83" s="90">
        <f t="shared" si="26"/>
        <v>494.4186860204</v>
      </c>
      <c r="G83" s="90">
        <f t="shared" si="26"/>
        <v>502.58872490940001</v>
      </c>
      <c r="H83" s="96">
        <f t="shared" si="26"/>
        <v>529.31209316579998</v>
      </c>
      <c r="I83" s="90">
        <f t="shared" si="26"/>
        <v>529.7569035734</v>
      </c>
    </row>
    <row r="84" spans="2:9" x14ac:dyDescent="0.25">
      <c r="C84" s="88"/>
    </row>
    <row r="85" spans="2:9" x14ac:dyDescent="0.25">
      <c r="C85" s="88" t="s">
        <v>63</v>
      </c>
      <c r="D85" s="47">
        <f>+D83-D73</f>
        <v>45.623846507600149</v>
      </c>
      <c r="E85" s="47">
        <f t="shared" ref="E85:I85" si="27">+E83-E73</f>
        <v>42.095647744400083</v>
      </c>
      <c r="F85" s="47">
        <f t="shared" si="27"/>
        <v>34.353686020400005</v>
      </c>
      <c r="G85" s="47">
        <f t="shared" si="27"/>
        <v>30.956724909399952</v>
      </c>
      <c r="H85" s="47">
        <f t="shared" si="27"/>
        <v>41.457093165799961</v>
      </c>
      <c r="I85" s="47">
        <f t="shared" si="27"/>
        <v>24.660903573400105</v>
      </c>
    </row>
    <row r="86" spans="2:9" ht="18.75" x14ac:dyDescent="0.3">
      <c r="B86" s="91"/>
      <c r="C86" s="43"/>
      <c r="D86" s="43" t="s">
        <v>64</v>
      </c>
      <c r="E86" s="43" t="s">
        <v>64</v>
      </c>
      <c r="F86" s="43" t="s">
        <v>64</v>
      </c>
      <c r="G86" s="43"/>
      <c r="H86" s="43"/>
      <c r="I86" s="43"/>
    </row>
  </sheetData>
  <mergeCells count="1">
    <mergeCell ref="N7:R7"/>
  </mergeCells>
  <pageMargins left="0.7" right="0.7" top="0.75" bottom="0.75" header="0.3" footer="0.3"/>
  <ignoredErrors>
    <ignoredError sqref="H12:I12 D12:G12 D33:I33 D73:I73 D53:I53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4538-D93D-4529-9293-DC189EFF95E9}">
  <dimension ref="A1:Y61"/>
  <sheetViews>
    <sheetView showGridLines="0" zoomScaleNormal="100" workbookViewId="0">
      <selection activeCell="P24" sqref="P24"/>
    </sheetView>
  </sheetViews>
  <sheetFormatPr baseColWidth="10" defaultColWidth="11.42578125" defaultRowHeight="15.75" x14ac:dyDescent="0.25"/>
  <cols>
    <col min="1" max="1" width="13.85546875" style="68" bestFit="1" customWidth="1"/>
    <col min="2" max="2" width="11.42578125" style="68"/>
    <col min="3" max="8" width="8.7109375" style="68" customWidth="1"/>
    <col min="9" max="9" width="14.28515625" style="68" customWidth="1"/>
    <col min="10" max="10" width="11.42578125" style="68"/>
    <col min="11" max="11" width="8.140625" style="68" customWidth="1"/>
    <col min="12" max="14" width="19.7109375" style="68" customWidth="1"/>
    <col min="15" max="21" width="11.42578125" style="68"/>
    <col min="23" max="23" width="13" style="13" customWidth="1"/>
    <col min="24" max="24" width="11.42578125" style="31"/>
  </cols>
  <sheetData>
    <row r="1" spans="1:25" x14ac:dyDescent="0.25">
      <c r="A1" s="114"/>
      <c r="B1" s="114"/>
      <c r="C1" s="114"/>
      <c r="D1" s="114"/>
      <c r="E1" s="114"/>
      <c r="F1" s="114"/>
      <c r="G1" s="114"/>
      <c r="H1" s="114"/>
      <c r="I1" s="114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5" ht="23.25" x14ac:dyDescent="0.35">
      <c r="A2" s="114"/>
      <c r="B2" s="1" t="s">
        <v>66</v>
      </c>
      <c r="C2" s="114"/>
      <c r="D2" s="114"/>
      <c r="E2" s="114"/>
      <c r="F2" s="114"/>
      <c r="G2" s="114"/>
      <c r="H2" s="114"/>
      <c r="I2" s="114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X2" s="69"/>
    </row>
    <row r="3" spans="1:25" ht="18.75" x14ac:dyDescent="0.3">
      <c r="A3" s="114"/>
      <c r="B3" s="2" t="s">
        <v>67</v>
      </c>
      <c r="C3" s="114"/>
      <c r="D3" s="114"/>
      <c r="E3" s="5"/>
      <c r="F3" s="114"/>
      <c r="G3" s="114"/>
      <c r="H3" s="114"/>
      <c r="I3" s="114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X3" s="69"/>
    </row>
    <row r="4" spans="1:25" x14ac:dyDescent="0.25">
      <c r="A4" s="114"/>
      <c r="B4" s="3" t="s">
        <v>68</v>
      </c>
      <c r="C4" s="114"/>
      <c r="D4" s="114"/>
      <c r="E4" s="114"/>
      <c r="F4" s="114"/>
      <c r="G4" s="114"/>
      <c r="H4" s="114"/>
      <c r="I4" s="114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31"/>
      <c r="W4" s="69"/>
      <c r="X4" s="69"/>
      <c r="Y4" s="31"/>
    </row>
    <row r="5" spans="1:25" x14ac:dyDescent="0.25">
      <c r="A5" s="114"/>
      <c r="B5" s="114"/>
      <c r="C5" s="114"/>
      <c r="D5" s="114"/>
      <c r="E5" s="114"/>
      <c r="F5" s="114"/>
      <c r="G5" s="114"/>
      <c r="H5" s="114"/>
      <c r="I5" s="114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31"/>
      <c r="W5" s="69"/>
      <c r="X5" s="69"/>
      <c r="Y5" s="31"/>
    </row>
    <row r="6" spans="1:25" x14ac:dyDescent="0.25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31"/>
      <c r="W6" s="69"/>
      <c r="X6" s="69"/>
      <c r="Y6" s="31"/>
    </row>
    <row r="7" spans="1:25" x14ac:dyDescent="0.25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31"/>
      <c r="W7" s="69"/>
      <c r="X7" s="69"/>
      <c r="Y7" s="31"/>
    </row>
    <row r="8" spans="1:25" x14ac:dyDescent="0.25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31"/>
      <c r="W8" s="69"/>
      <c r="X8" s="69"/>
      <c r="Y8" s="31"/>
    </row>
    <row r="9" spans="1:25" x14ac:dyDescent="0.25">
      <c r="A9" s="86"/>
      <c r="B9" s="86"/>
      <c r="C9" s="86"/>
      <c r="D9" s="86"/>
      <c r="E9" s="86"/>
      <c r="F9" s="86"/>
      <c r="G9" s="86"/>
      <c r="H9" s="86"/>
      <c r="I9" s="86"/>
      <c r="J9" s="125" t="s">
        <v>69</v>
      </c>
      <c r="K9" s="125"/>
      <c r="L9" s="86"/>
      <c r="M9" s="86"/>
      <c r="N9" s="86"/>
      <c r="O9" s="86"/>
      <c r="P9" s="86"/>
      <c r="Q9" s="86"/>
      <c r="R9" s="86"/>
      <c r="S9" s="86"/>
      <c r="T9" s="86"/>
      <c r="U9" s="86"/>
      <c r="V9" s="31"/>
      <c r="W9" s="69"/>
      <c r="X9" s="69"/>
      <c r="Y9" s="31"/>
    </row>
    <row r="10" spans="1:25" x14ac:dyDescent="0.25">
      <c r="A10" s="86"/>
      <c r="B10" s="86"/>
      <c r="C10" s="16">
        <v>2024</v>
      </c>
      <c r="D10" s="16">
        <v>2025</v>
      </c>
      <c r="E10" s="16">
        <v>2026</v>
      </c>
      <c r="F10" s="16">
        <v>2027</v>
      </c>
      <c r="G10" s="16">
        <v>2028</v>
      </c>
      <c r="H10" s="16">
        <v>2029</v>
      </c>
      <c r="I10" s="86"/>
      <c r="J10" s="126" t="s">
        <v>41</v>
      </c>
      <c r="K10" s="12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30"/>
      <c r="W10" s="30"/>
      <c r="X10" s="69"/>
      <c r="Y10" s="30"/>
    </row>
    <row r="11" spans="1:25" x14ac:dyDescent="0.25">
      <c r="A11" s="86" t="s">
        <v>39</v>
      </c>
      <c r="B11" s="86" t="s">
        <v>16</v>
      </c>
      <c r="C11" s="40">
        <v>66.212014137599994</v>
      </c>
      <c r="D11" s="40">
        <v>78.755271687600001</v>
      </c>
      <c r="E11" s="40">
        <v>72.638604099000005</v>
      </c>
      <c r="F11" s="40">
        <v>64.826553736700006</v>
      </c>
      <c r="G11" s="40">
        <v>58.921880857200001</v>
      </c>
      <c r="H11" s="40">
        <v>57.454463285000003</v>
      </c>
      <c r="I11" s="86"/>
      <c r="J11" s="126"/>
      <c r="K11" s="12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30"/>
      <c r="W11" s="30"/>
      <c r="X11" s="69"/>
      <c r="Y11" s="30"/>
    </row>
    <row r="12" spans="1:25" x14ac:dyDescent="0.25">
      <c r="A12" s="86" t="s">
        <v>39</v>
      </c>
      <c r="B12" s="86" t="s">
        <v>70</v>
      </c>
      <c r="C12" s="87"/>
      <c r="D12" s="40">
        <v>113.4789049769</v>
      </c>
      <c r="E12" s="40">
        <v>112.5775064014</v>
      </c>
      <c r="F12" s="40">
        <v>101.2656761017</v>
      </c>
      <c r="G12" s="40">
        <v>100.6571352907</v>
      </c>
      <c r="H12" s="40">
        <v>100.5044316928</v>
      </c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30"/>
      <c r="W12" s="30"/>
      <c r="X12" s="13"/>
      <c r="Y12" s="30"/>
    </row>
    <row r="13" spans="1:25" x14ac:dyDescent="0.25">
      <c r="A13" s="86" t="s">
        <v>39</v>
      </c>
      <c r="B13" s="86" t="s">
        <v>71</v>
      </c>
      <c r="C13" s="87"/>
      <c r="D13" s="40">
        <v>60.134296629200001</v>
      </c>
      <c r="E13" s="40">
        <v>50.703342229999997</v>
      </c>
      <c r="F13" s="40">
        <v>44.4339649709</v>
      </c>
      <c r="G13" s="40">
        <v>37.116272413200001</v>
      </c>
      <c r="H13" s="40">
        <v>38.411566303299999</v>
      </c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30"/>
      <c r="W13" s="30"/>
      <c r="X13" s="13"/>
      <c r="Y13" s="30"/>
    </row>
    <row r="14" spans="1:25" x14ac:dyDescent="0.25">
      <c r="A14" s="86" t="s">
        <v>41</v>
      </c>
      <c r="B14" s="86" t="s">
        <v>16</v>
      </c>
      <c r="C14" s="40">
        <v>72.359620537200001</v>
      </c>
      <c r="D14" s="40">
        <v>81.340205252399997</v>
      </c>
      <c r="E14" s="40">
        <v>75.443443148599997</v>
      </c>
      <c r="F14" s="40">
        <v>68.0457828025</v>
      </c>
      <c r="G14" s="40">
        <v>64.504408466300006</v>
      </c>
      <c r="H14" s="40">
        <v>63.587935938599998</v>
      </c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30"/>
      <c r="W14" s="30"/>
      <c r="X14" s="13" t="s">
        <v>41</v>
      </c>
      <c r="Y14" s="30"/>
    </row>
    <row r="15" spans="1:25" x14ac:dyDescent="0.25">
      <c r="A15" s="86" t="s">
        <v>41</v>
      </c>
      <c r="B15" s="86" t="s">
        <v>70</v>
      </c>
      <c r="C15" s="87"/>
      <c r="D15" s="40">
        <v>110.3000121621</v>
      </c>
      <c r="E15" s="40">
        <v>108.39270363689999</v>
      </c>
      <c r="F15" s="40">
        <v>100.9079313328</v>
      </c>
      <c r="G15" s="40">
        <v>106.151810021</v>
      </c>
      <c r="H15" s="40">
        <v>111.6081695524</v>
      </c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30"/>
      <c r="W15" s="30"/>
      <c r="X15" s="13" t="s">
        <v>72</v>
      </c>
      <c r="Y15" s="30"/>
    </row>
    <row r="16" spans="1:25" x14ac:dyDescent="0.25">
      <c r="A16" s="86" t="s">
        <v>41</v>
      </c>
      <c r="B16" s="86" t="s">
        <v>71</v>
      </c>
      <c r="C16" s="87"/>
      <c r="D16" s="40">
        <v>61.668602393100002</v>
      </c>
      <c r="E16" s="40">
        <v>51.385931057299999</v>
      </c>
      <c r="F16" s="40">
        <v>44.962971959999997</v>
      </c>
      <c r="G16" s="40">
        <v>38.578779914999998</v>
      </c>
      <c r="H16" s="40">
        <v>40.2036378691</v>
      </c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30"/>
      <c r="W16" s="30"/>
      <c r="X16" s="13" t="s">
        <v>45</v>
      </c>
      <c r="Y16" s="30"/>
    </row>
    <row r="17" spans="1:25" x14ac:dyDescent="0.25">
      <c r="A17" s="86" t="s">
        <v>72</v>
      </c>
      <c r="B17" s="86" t="s">
        <v>16</v>
      </c>
      <c r="C17" s="40">
        <v>81.123284087599998</v>
      </c>
      <c r="D17" s="40">
        <v>84.847972729299997</v>
      </c>
      <c r="E17" s="40">
        <v>76.368509123799996</v>
      </c>
      <c r="F17" s="40">
        <v>64.178133170199999</v>
      </c>
      <c r="G17" s="40">
        <v>57.867246493400003</v>
      </c>
      <c r="H17" s="40">
        <v>55.643965767899999</v>
      </c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30"/>
      <c r="W17" s="30"/>
      <c r="X17" s="13" t="s">
        <v>39</v>
      </c>
      <c r="Y17" s="30"/>
    </row>
    <row r="18" spans="1:25" x14ac:dyDescent="0.25">
      <c r="A18" s="86" t="s">
        <v>72</v>
      </c>
      <c r="B18" s="86" t="s">
        <v>70</v>
      </c>
      <c r="C18" s="87"/>
      <c r="D18" s="40">
        <v>115.14981405109999</v>
      </c>
      <c r="E18" s="40">
        <v>109.3175186047</v>
      </c>
      <c r="F18" s="40">
        <v>95.948937535300004</v>
      </c>
      <c r="G18" s="40">
        <v>93.939325566400001</v>
      </c>
      <c r="H18" s="40">
        <v>91.925868750999996</v>
      </c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30"/>
      <c r="W18" s="30"/>
      <c r="X18" s="13" t="s">
        <v>49</v>
      </c>
      <c r="Y18" s="30"/>
    </row>
    <row r="19" spans="1:25" x14ac:dyDescent="0.25">
      <c r="A19" s="86" t="s">
        <v>72</v>
      </c>
      <c r="B19" s="86" t="s">
        <v>71</v>
      </c>
      <c r="C19" s="87"/>
      <c r="D19" s="40">
        <v>64.028526023200001</v>
      </c>
      <c r="E19" s="40">
        <v>53.961212028299997</v>
      </c>
      <c r="F19" s="40">
        <v>43.484411856299999</v>
      </c>
      <c r="G19" s="40">
        <v>35.112930929699999</v>
      </c>
      <c r="H19" s="40">
        <v>35.817590923799997</v>
      </c>
      <c r="I19" s="86"/>
      <c r="J19" s="117"/>
      <c r="K19" s="86"/>
      <c r="L19" s="118" t="s">
        <v>17</v>
      </c>
      <c r="M19" s="118" t="s">
        <v>16</v>
      </c>
      <c r="N19" s="118" t="s">
        <v>15</v>
      </c>
      <c r="O19" s="82"/>
      <c r="P19" s="83" t="s">
        <v>15</v>
      </c>
      <c r="Q19" s="83" t="s">
        <v>16</v>
      </c>
      <c r="R19" s="83" t="s">
        <v>17</v>
      </c>
      <c r="S19" s="30"/>
      <c r="T19" s="30"/>
      <c r="U19" s="30"/>
      <c r="V19" s="30"/>
      <c r="W19" s="30"/>
      <c r="X19" s="13"/>
      <c r="Y19" s="30"/>
    </row>
    <row r="20" spans="1:25" ht="15.75" customHeight="1" x14ac:dyDescent="0.25">
      <c r="A20" s="86" t="s">
        <v>45</v>
      </c>
      <c r="B20" s="86" t="s">
        <v>16</v>
      </c>
      <c r="C20" s="40">
        <v>73.301270785499995</v>
      </c>
      <c r="D20" s="40">
        <v>82.364421388300002</v>
      </c>
      <c r="E20" s="40">
        <v>76.152647483799996</v>
      </c>
      <c r="F20" s="40">
        <v>67.9427531499</v>
      </c>
      <c r="G20" s="40">
        <v>62.8170744938</v>
      </c>
      <c r="H20" s="40">
        <v>61.105131972400002</v>
      </c>
      <c r="I20" s="86"/>
      <c r="J20" s="127" t="s">
        <v>67</v>
      </c>
      <c r="K20" s="86">
        <v>2024</v>
      </c>
      <c r="L20" s="87"/>
      <c r="M20" s="87">
        <f t="shared" ref="M20:M25" ca="1" si="0">IFERROR(OFFSET($B$11, MATCH($J$10,$A$11:$A$129,0)-1+IF(M$19="Høy",1, IF(M$19="Lav",2,0)), MATCH($K20,$C$10:$H$10,0)),"")</f>
        <v>72.359620537200001</v>
      </c>
      <c r="N20" s="87"/>
      <c r="O20" s="84">
        <f t="shared" ref="O20:O25" si="1">N20</f>
        <v>0</v>
      </c>
      <c r="P20" s="84">
        <f ca="1">M20-N20-2.5</f>
        <v>69.859620537200001</v>
      </c>
      <c r="Q20" s="84">
        <v>5</v>
      </c>
      <c r="R20" s="84">
        <f ca="1">L20-M20-Q20-2.5</f>
        <v>-79.859620537200001</v>
      </c>
      <c r="S20" s="67"/>
      <c r="T20" s="67"/>
      <c r="U20" s="30"/>
      <c r="V20" s="30"/>
      <c r="W20" s="30"/>
      <c r="X20" s="13"/>
      <c r="Y20" s="30"/>
    </row>
    <row r="21" spans="1:25" ht="15.75" customHeight="1" x14ac:dyDescent="0.25">
      <c r="A21" s="86" t="s">
        <v>45</v>
      </c>
      <c r="B21" s="86" t="s">
        <v>70</v>
      </c>
      <c r="C21" s="87"/>
      <c r="D21" s="40">
        <v>111.95285607690001</v>
      </c>
      <c r="E21" s="40">
        <v>108.84327271790001</v>
      </c>
      <c r="F21" s="40">
        <v>99.729278170000001</v>
      </c>
      <c r="G21" s="40">
        <v>99.1635271472</v>
      </c>
      <c r="H21" s="40">
        <v>99.647461171399996</v>
      </c>
      <c r="I21" s="86"/>
      <c r="J21" s="127"/>
      <c r="K21" s="86">
        <v>2025</v>
      </c>
      <c r="L21" s="87">
        <f ca="1">IFERROR(OFFSET($B$11, MATCH($J$10,$A$11:$A$129,0)-1+IF(L$19="Høy",1, IF(L$19="Lav",2,0)), MATCH($K21,$C$10:$H$10,0)),"")</f>
        <v>110.3000121621</v>
      </c>
      <c r="M21" s="87">
        <f t="shared" ca="1" si="0"/>
        <v>81.340205252399997</v>
      </c>
      <c r="N21" s="87">
        <f ca="1">IFERROR(OFFSET($B$11, MATCH($J$10,$A$11:$A$129,0)-1+IF(N$19="Høy",1, IF(N$19="Lav",2,0)), MATCH($K21,$C$10:$H$10,0)),"")</f>
        <v>61.668602393100002</v>
      </c>
      <c r="O21" s="84">
        <f t="shared" ca="1" si="1"/>
        <v>61.668602393100002</v>
      </c>
      <c r="P21" s="84">
        <f t="shared" ref="P21:P25" ca="1" si="2">M21-N21-2.5</f>
        <v>17.171602859299995</v>
      </c>
      <c r="Q21" s="84">
        <v>5</v>
      </c>
      <c r="R21" s="84">
        <f t="shared" ref="R21:R25" ca="1" si="3">L21-M21-Q21-2.5</f>
        <v>21.459806909700006</v>
      </c>
      <c r="S21" s="67"/>
      <c r="T21" s="67"/>
      <c r="U21" s="30"/>
      <c r="V21" s="30"/>
      <c r="W21" s="30"/>
      <c r="X21" s="13"/>
      <c r="Y21" s="30"/>
    </row>
    <row r="22" spans="1:25" x14ac:dyDescent="0.25">
      <c r="A22" s="86" t="s">
        <v>45</v>
      </c>
      <c r="B22" s="86" t="s">
        <v>71</v>
      </c>
      <c r="C22" s="87"/>
      <c r="D22" s="40">
        <v>62.770169066599998</v>
      </c>
      <c r="E22" s="40">
        <v>52.8752386962</v>
      </c>
      <c r="F22" s="40">
        <v>45.935649608399999</v>
      </c>
      <c r="G22" s="40">
        <v>39.335301066</v>
      </c>
      <c r="H22" s="40">
        <v>41.302933464799999</v>
      </c>
      <c r="I22" s="86"/>
      <c r="J22" s="127"/>
      <c r="K22" s="86">
        <v>2026</v>
      </c>
      <c r="L22" s="87">
        <f ca="1">IFERROR(OFFSET($B$11, MATCH($J$10,$A$11:$A$129,0)-1+IF(L$19="Høy",1, IF(L$19="Lav",2,0)), MATCH($K22,$C$10:$H$10,0)),"")</f>
        <v>108.39270363689999</v>
      </c>
      <c r="M22" s="87">
        <f t="shared" ca="1" si="0"/>
        <v>75.443443148599997</v>
      </c>
      <c r="N22" s="87">
        <f ca="1">IFERROR(OFFSET($B$11, MATCH($J$10,$A$11:$A$129,0)-1+IF(N$19="Høy",1, IF(N$19="Lav",2,0)), MATCH($K22,$C$10:$H$10,0)),"")</f>
        <v>51.385931057299999</v>
      </c>
      <c r="O22" s="84">
        <f t="shared" ca="1" si="1"/>
        <v>51.385931057299999</v>
      </c>
      <c r="P22" s="84">
        <f t="shared" ca="1" si="2"/>
        <v>21.557512091299998</v>
      </c>
      <c r="Q22" s="84">
        <v>5</v>
      </c>
      <c r="R22" s="84">
        <f t="shared" ca="1" si="3"/>
        <v>25.449260488299998</v>
      </c>
      <c r="S22" s="67"/>
      <c r="T22" s="67"/>
      <c r="U22" s="30"/>
      <c r="V22" s="30"/>
      <c r="W22" s="30"/>
      <c r="X22" s="13"/>
      <c r="Y22" s="30"/>
    </row>
    <row r="23" spans="1:25" x14ac:dyDescent="0.25">
      <c r="A23" s="86" t="s">
        <v>49</v>
      </c>
      <c r="B23" s="86" t="s">
        <v>16</v>
      </c>
      <c r="C23" s="40">
        <v>93.451213795200005</v>
      </c>
      <c r="D23" s="40">
        <v>105.59537802760001</v>
      </c>
      <c r="E23" s="40">
        <v>105.7784743552</v>
      </c>
      <c r="F23" s="40">
        <v>103.0367958552</v>
      </c>
      <c r="G23" s="40">
        <v>99.825520258599994</v>
      </c>
      <c r="H23" s="40">
        <v>97</v>
      </c>
      <c r="I23" s="86"/>
      <c r="J23" s="127"/>
      <c r="K23" s="86">
        <v>2027</v>
      </c>
      <c r="L23" s="87">
        <f ca="1">IFERROR(OFFSET($B$11, MATCH($J$10,$A$11:$A$129,0)-1+IF(L$19="Høy",1, IF(L$19="Lav",2,0)), MATCH($K23,$C$10:$H$10,0)),"")</f>
        <v>100.9079313328</v>
      </c>
      <c r="M23" s="87">
        <f t="shared" ca="1" si="0"/>
        <v>68.0457828025</v>
      </c>
      <c r="N23" s="87">
        <f ca="1">IFERROR(OFFSET($B$11, MATCH($J$10,$A$11:$A$129,0)-1+IF(N$19="Høy",1, IF(N$19="Lav",2,0)), MATCH($K23,$C$10:$H$10,0)),"")</f>
        <v>44.962971959999997</v>
      </c>
      <c r="O23" s="84">
        <f t="shared" ca="1" si="1"/>
        <v>44.962971959999997</v>
      </c>
      <c r="P23" s="84">
        <f t="shared" ca="1" si="2"/>
        <v>20.582810842500002</v>
      </c>
      <c r="Q23" s="84">
        <v>5</v>
      </c>
      <c r="R23" s="84">
        <f t="shared" ca="1" si="3"/>
        <v>25.362148530300004</v>
      </c>
      <c r="S23" s="67"/>
      <c r="T23" s="67"/>
      <c r="U23" s="30"/>
      <c r="V23" s="30"/>
      <c r="W23" s="30"/>
      <c r="X23" s="30"/>
      <c r="Y23" s="30"/>
    </row>
    <row r="24" spans="1:25" x14ac:dyDescent="0.25">
      <c r="A24" s="86" t="s">
        <v>49</v>
      </c>
      <c r="B24" s="86" t="s">
        <v>70</v>
      </c>
      <c r="C24" s="87"/>
      <c r="D24" s="40">
        <v>129.94948815859999</v>
      </c>
      <c r="E24" s="40">
        <v>134.41641691379999</v>
      </c>
      <c r="F24" s="40">
        <v>132.35948958279999</v>
      </c>
      <c r="G24" s="40">
        <v>143.5482244138</v>
      </c>
      <c r="H24" s="40">
        <v>149</v>
      </c>
      <c r="I24" s="86"/>
      <c r="J24" s="127"/>
      <c r="K24" s="86">
        <v>2028</v>
      </c>
      <c r="L24" s="87">
        <f ca="1">IFERROR(OFFSET($B$11, MATCH($J$10,$A$11:$A$129,0)-1+IF(L$19="Høy",1, IF(L$19="Lav",2,0)), MATCH($K24,$C$10:$H$10,0)),"")</f>
        <v>106.151810021</v>
      </c>
      <c r="M24" s="87">
        <f t="shared" ca="1" si="0"/>
        <v>64.504408466300006</v>
      </c>
      <c r="N24" s="87">
        <f ca="1">IFERROR(OFFSET($B$11, MATCH($J$10,$A$11:$A$129,0)-1+IF(N$19="Høy",1, IF(N$19="Lav",2,0)), MATCH($K24,$C$10:$H$10,0)),"")</f>
        <v>38.578779914999998</v>
      </c>
      <c r="O24" s="84">
        <f t="shared" ca="1" si="1"/>
        <v>38.578779914999998</v>
      </c>
      <c r="P24" s="84">
        <f t="shared" ca="1" si="2"/>
        <v>23.425628551300008</v>
      </c>
      <c r="Q24" s="84">
        <v>5</v>
      </c>
      <c r="R24" s="84">
        <f t="shared" ca="1" si="3"/>
        <v>34.147401554699996</v>
      </c>
      <c r="S24" s="67"/>
      <c r="T24" s="67"/>
      <c r="U24" s="30"/>
      <c r="V24" s="30"/>
      <c r="W24" s="30"/>
      <c r="X24" s="30"/>
      <c r="Y24" s="30"/>
    </row>
    <row r="25" spans="1:25" x14ac:dyDescent="0.25">
      <c r="A25" s="86" t="s">
        <v>49</v>
      </c>
      <c r="B25" s="86" t="s">
        <v>71</v>
      </c>
      <c r="C25" s="87"/>
      <c r="D25" s="40">
        <v>84.673689927599995</v>
      </c>
      <c r="E25" s="40">
        <v>75.509709917199999</v>
      </c>
      <c r="F25" s="40">
        <v>72.874157113799995</v>
      </c>
      <c r="G25" s="40">
        <v>63.661013662099997</v>
      </c>
      <c r="H25" s="40">
        <v>69.831574648300005</v>
      </c>
      <c r="I25" s="86"/>
      <c r="J25" s="86"/>
      <c r="K25" s="86">
        <v>2029</v>
      </c>
      <c r="L25" s="87">
        <f ca="1">IFERROR(OFFSET($B$11, MATCH($J$10,$A$11:$A$129,0)-1+IF(L$19="Høy",1, IF(L$19="Lav",2,0)), MATCH($K25,$C$10:$H$10,0)),"")</f>
        <v>111.6081695524</v>
      </c>
      <c r="M25" s="87">
        <f t="shared" ca="1" si="0"/>
        <v>63.587935938599998</v>
      </c>
      <c r="N25" s="87">
        <f ca="1">IFERROR(OFFSET($B$11, MATCH($J$10,$A$11:$A$129,0)-1+IF(N$19="Høy",1, IF(N$19="Lav",2,0)), MATCH($K25,$C$10:$H$10,0)),"")</f>
        <v>40.2036378691</v>
      </c>
      <c r="O25" s="84">
        <f t="shared" ca="1" si="1"/>
        <v>40.2036378691</v>
      </c>
      <c r="P25" s="84">
        <f t="shared" ca="1" si="2"/>
        <v>20.884298069499998</v>
      </c>
      <c r="Q25" s="84">
        <v>5</v>
      </c>
      <c r="R25" s="84">
        <f t="shared" ca="1" si="3"/>
        <v>40.520233613800002</v>
      </c>
      <c r="S25" s="67"/>
      <c r="T25" s="67"/>
      <c r="U25" s="30"/>
      <c r="V25" s="30"/>
      <c r="W25" s="30"/>
      <c r="X25" s="30"/>
      <c r="Y25" s="30"/>
    </row>
    <row r="26" spans="1:25" x14ac:dyDescent="0.25">
      <c r="A26" s="86"/>
      <c r="B26" s="86"/>
      <c r="C26" s="87"/>
      <c r="D26" s="87"/>
      <c r="E26" s="87"/>
      <c r="F26" s="87"/>
      <c r="G26" s="87"/>
      <c r="H26" s="87"/>
      <c r="I26" s="86"/>
      <c r="J26" s="86"/>
      <c r="K26" s="86"/>
      <c r="L26" s="86"/>
      <c r="M26" s="86"/>
      <c r="N26" s="86"/>
      <c r="O26" s="14"/>
      <c r="P26" s="14"/>
      <c r="Q26" s="14"/>
      <c r="R26" s="14"/>
      <c r="S26" s="14"/>
      <c r="T26" s="14"/>
      <c r="U26" s="86"/>
      <c r="V26" s="30"/>
      <c r="W26" s="30"/>
      <c r="X26" s="30"/>
      <c r="Y26" s="30"/>
    </row>
    <row r="27" spans="1:25" x14ac:dyDescent="0.25">
      <c r="A27" s="86"/>
      <c r="B27" s="86"/>
      <c r="C27" s="87"/>
      <c r="D27" s="87"/>
      <c r="E27" s="87"/>
      <c r="F27" s="87"/>
      <c r="G27" s="87"/>
      <c r="H27" s="87"/>
      <c r="I27" s="86"/>
      <c r="J27" s="86"/>
      <c r="K27" s="86"/>
      <c r="L27" s="86"/>
      <c r="M27" s="86"/>
      <c r="N27" s="86"/>
      <c r="O27" s="14"/>
      <c r="P27" s="14"/>
      <c r="Q27" s="14"/>
      <c r="R27" s="14"/>
      <c r="S27" s="14"/>
      <c r="T27" s="14"/>
      <c r="U27" s="86"/>
      <c r="V27" s="30"/>
      <c r="W27" s="30"/>
      <c r="X27" s="30"/>
      <c r="Y27" s="30"/>
    </row>
    <row r="28" spans="1:25" x14ac:dyDescent="0.25">
      <c r="A28" s="86"/>
      <c r="B28" s="86"/>
      <c r="C28" s="87"/>
      <c r="D28" s="87"/>
      <c r="E28" s="87"/>
      <c r="F28" s="87"/>
      <c r="G28" s="87"/>
      <c r="H28" s="87"/>
      <c r="I28" s="86"/>
      <c r="J28" s="86"/>
      <c r="K28" s="86"/>
      <c r="L28" s="86"/>
      <c r="M28" s="86"/>
      <c r="N28" s="86"/>
      <c r="O28" s="14"/>
      <c r="P28" s="14"/>
      <c r="Q28" s="14"/>
      <c r="R28" s="14"/>
      <c r="S28" s="14"/>
      <c r="T28" s="14"/>
      <c r="U28" s="86"/>
      <c r="V28" s="30"/>
      <c r="W28" s="30"/>
      <c r="X28" s="30"/>
      <c r="Y28" s="30"/>
    </row>
    <row r="29" spans="1:25" x14ac:dyDescent="0.25">
      <c r="A29" s="86"/>
      <c r="B29" s="86"/>
      <c r="C29" s="87"/>
      <c r="D29" s="87"/>
      <c r="E29" s="87"/>
      <c r="F29" s="87"/>
      <c r="G29" s="87"/>
      <c r="H29" s="87"/>
      <c r="I29" s="86"/>
      <c r="J29" s="86"/>
      <c r="K29" s="86"/>
      <c r="L29" s="86"/>
      <c r="M29" s="86"/>
      <c r="N29" s="86"/>
      <c r="O29" s="14"/>
      <c r="P29" s="14"/>
      <c r="Q29" s="14"/>
      <c r="R29" s="14"/>
      <c r="S29" s="14"/>
      <c r="T29" s="14"/>
      <c r="U29" s="86"/>
      <c r="V29" s="30"/>
      <c r="W29" s="30"/>
      <c r="X29" s="30"/>
      <c r="Y29" s="30"/>
    </row>
    <row r="30" spans="1:25" x14ac:dyDescent="0.25">
      <c r="A30" s="86"/>
      <c r="B30" s="86"/>
      <c r="C30" s="87"/>
      <c r="D30" s="87"/>
      <c r="E30" s="87"/>
      <c r="F30" s="87"/>
      <c r="G30" s="87"/>
      <c r="H30" s="87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14"/>
      <c r="T30" s="14"/>
      <c r="U30" s="86"/>
      <c r="V30" s="30"/>
      <c r="W30" s="30"/>
      <c r="X30" s="30"/>
      <c r="Y30" s="30"/>
    </row>
    <row r="31" spans="1:25" x14ac:dyDescent="0.25">
      <c r="A31" s="86"/>
      <c r="B31" s="86"/>
      <c r="C31" s="87"/>
      <c r="D31" s="87"/>
      <c r="E31" s="87"/>
      <c r="F31" s="87"/>
      <c r="G31" s="87"/>
      <c r="H31" s="87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14"/>
      <c r="T31" s="14"/>
      <c r="U31" s="86"/>
      <c r="V31" s="30"/>
      <c r="W31" s="30"/>
      <c r="X31" s="30"/>
      <c r="Y31" s="30"/>
    </row>
    <row r="32" spans="1:25" x14ac:dyDescent="0.25">
      <c r="A32" s="86"/>
      <c r="B32" s="86"/>
      <c r="C32" s="87"/>
      <c r="D32" s="87"/>
      <c r="E32" s="87"/>
      <c r="F32" s="87"/>
      <c r="G32" s="87"/>
      <c r="H32" s="87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14"/>
      <c r="T32" s="14"/>
      <c r="U32" s="86"/>
      <c r="V32" s="30"/>
      <c r="W32" s="30"/>
      <c r="X32" s="30"/>
      <c r="Y32" s="30"/>
    </row>
    <row r="33" spans="3:25" x14ac:dyDescent="0.25">
      <c r="C33" s="87"/>
      <c r="D33" s="87"/>
      <c r="E33" s="87"/>
      <c r="F33" s="87"/>
      <c r="G33" s="87"/>
      <c r="H33" s="87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14"/>
      <c r="T33" s="14"/>
      <c r="U33" s="86"/>
      <c r="V33" s="30"/>
      <c r="W33" s="30"/>
      <c r="X33" s="30"/>
      <c r="Y33" s="30"/>
    </row>
    <row r="34" spans="3:25" x14ac:dyDescent="0.25">
      <c r="C34" s="87"/>
      <c r="D34" s="87"/>
      <c r="E34" s="87"/>
      <c r="F34" s="87"/>
      <c r="G34" s="87"/>
      <c r="H34" s="87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14"/>
      <c r="T34" s="14"/>
      <c r="U34" s="86"/>
      <c r="V34" s="86"/>
      <c r="W34" s="86"/>
      <c r="X34" s="30"/>
      <c r="Y34" s="86"/>
    </row>
    <row r="35" spans="3:25" x14ac:dyDescent="0.25">
      <c r="C35" s="87"/>
      <c r="D35" s="87"/>
      <c r="E35" s="87"/>
      <c r="F35" s="87"/>
      <c r="G35" s="87"/>
      <c r="H35" s="87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14"/>
      <c r="T35" s="14"/>
      <c r="U35" s="86"/>
      <c r="V35" s="86"/>
      <c r="W35" s="86"/>
      <c r="X35" s="30"/>
      <c r="Y35" s="86"/>
    </row>
    <row r="36" spans="3:25" x14ac:dyDescent="0.25">
      <c r="C36" s="87"/>
      <c r="D36" s="87"/>
      <c r="E36" s="87"/>
      <c r="F36" s="87"/>
      <c r="G36" s="87"/>
      <c r="H36" s="87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14"/>
      <c r="T36" s="14"/>
      <c r="U36" s="86"/>
      <c r="V36" s="86"/>
      <c r="W36" s="86"/>
      <c r="X36" s="30"/>
      <c r="Y36" s="86"/>
    </row>
    <row r="37" spans="3:25" x14ac:dyDescent="0.25">
      <c r="C37" s="87"/>
      <c r="D37" s="87"/>
      <c r="E37" s="87"/>
      <c r="F37" s="87"/>
      <c r="G37" s="87"/>
      <c r="H37" s="87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14"/>
      <c r="T37" s="14"/>
      <c r="U37" s="86"/>
      <c r="V37" s="86"/>
      <c r="W37" s="86"/>
      <c r="X37" s="30"/>
      <c r="Y37" s="86"/>
    </row>
    <row r="38" spans="3:25" ht="15" x14ac:dyDescent="0.25">
      <c r="C38" s="87"/>
      <c r="D38" s="87"/>
      <c r="E38" s="87"/>
      <c r="F38" s="87"/>
      <c r="G38" s="87"/>
      <c r="H38" s="87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30"/>
      <c r="Y38" s="86"/>
    </row>
    <row r="39" spans="3:25" ht="15" x14ac:dyDescent="0.25">
      <c r="C39" s="87"/>
      <c r="D39" s="87"/>
      <c r="E39" s="87"/>
      <c r="F39" s="87"/>
      <c r="G39" s="87"/>
      <c r="H39" s="87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30"/>
      <c r="Y39" s="86"/>
    </row>
    <row r="40" spans="3:25" ht="15" x14ac:dyDescent="0.25">
      <c r="C40" s="87"/>
      <c r="D40" s="87"/>
      <c r="E40" s="87"/>
      <c r="F40" s="87"/>
      <c r="G40" s="87"/>
      <c r="H40" s="87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30"/>
      <c r="Y40" s="86"/>
    </row>
    <row r="41" spans="3:25" ht="15" x14ac:dyDescent="0.25">
      <c r="C41" s="87"/>
      <c r="D41" s="87"/>
      <c r="E41" s="87"/>
      <c r="F41" s="87"/>
      <c r="G41" s="87"/>
      <c r="H41" s="87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30"/>
      <c r="Y41" s="86"/>
    </row>
    <row r="42" spans="3:25" ht="15" x14ac:dyDescent="0.25">
      <c r="C42" s="87"/>
      <c r="D42" s="87"/>
      <c r="E42" s="87"/>
      <c r="F42" s="87"/>
      <c r="G42" s="87"/>
      <c r="H42" s="87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30"/>
      <c r="Y42" s="86"/>
    </row>
    <row r="43" spans="3:25" ht="15" x14ac:dyDescent="0.25">
      <c r="C43" s="87"/>
      <c r="D43" s="87"/>
      <c r="E43" s="87"/>
      <c r="F43" s="87"/>
      <c r="G43" s="87"/>
      <c r="H43" s="87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30"/>
      <c r="Y43" s="86"/>
    </row>
    <row r="44" spans="3:25" ht="15" x14ac:dyDescent="0.25">
      <c r="C44" s="87"/>
      <c r="D44" s="87"/>
      <c r="E44" s="87"/>
      <c r="F44" s="87"/>
      <c r="G44" s="87"/>
      <c r="H44" s="87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30"/>
      <c r="Y44" s="86"/>
    </row>
    <row r="45" spans="3:25" ht="15" x14ac:dyDescent="0.25">
      <c r="C45" s="87"/>
      <c r="D45" s="87"/>
      <c r="E45" s="87"/>
      <c r="F45" s="87"/>
      <c r="G45" s="87"/>
      <c r="H45" s="87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30"/>
      <c r="Y45" s="86"/>
    </row>
    <row r="46" spans="3:25" ht="15" x14ac:dyDescent="0.25">
      <c r="C46" s="87"/>
      <c r="D46" s="87"/>
      <c r="E46" s="87"/>
      <c r="F46" s="87"/>
      <c r="G46" s="87"/>
      <c r="H46" s="87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30"/>
      <c r="Y46" s="86"/>
    </row>
    <row r="47" spans="3:25" ht="15" x14ac:dyDescent="0.25">
      <c r="C47" s="87"/>
      <c r="D47" s="87"/>
      <c r="E47" s="87"/>
      <c r="F47" s="87"/>
      <c r="G47" s="87"/>
      <c r="H47" s="87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30"/>
      <c r="Y47" s="86"/>
    </row>
    <row r="48" spans="3:25" ht="15" x14ac:dyDescent="0.25">
      <c r="C48" s="87"/>
      <c r="D48" s="87"/>
      <c r="E48" s="87"/>
      <c r="F48" s="87"/>
      <c r="G48" s="87"/>
      <c r="H48" s="87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30"/>
      <c r="Y48" s="86"/>
    </row>
    <row r="49" spans="3:25" ht="15" x14ac:dyDescent="0.25">
      <c r="C49" s="87"/>
      <c r="D49" s="87"/>
      <c r="E49" s="87"/>
      <c r="F49" s="87"/>
      <c r="G49" s="87"/>
      <c r="H49" s="87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30"/>
      <c r="Y49" s="86"/>
    </row>
    <row r="50" spans="3:25" ht="15" x14ac:dyDescent="0.25">
      <c r="C50" s="87"/>
      <c r="D50" s="87"/>
      <c r="E50" s="87"/>
      <c r="F50" s="87"/>
      <c r="G50" s="87"/>
      <c r="H50" s="87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30"/>
      <c r="Y50" s="86"/>
    </row>
    <row r="51" spans="3:25" ht="15" x14ac:dyDescent="0.25">
      <c r="C51" s="87"/>
      <c r="D51" s="87"/>
      <c r="E51" s="87"/>
      <c r="F51" s="87"/>
      <c r="G51" s="87"/>
      <c r="H51" s="87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30"/>
      <c r="Y51" s="86"/>
    </row>
    <row r="52" spans="3:25" ht="15" x14ac:dyDescent="0.25">
      <c r="C52" s="87"/>
      <c r="D52" s="87"/>
      <c r="E52" s="87"/>
      <c r="F52" s="87"/>
      <c r="G52" s="87"/>
      <c r="H52" s="87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30"/>
      <c r="Y52" s="86"/>
    </row>
    <row r="53" spans="3:25" ht="15" x14ac:dyDescent="0.25">
      <c r="C53" s="87"/>
      <c r="D53" s="87"/>
      <c r="E53" s="87"/>
      <c r="F53" s="87"/>
      <c r="G53" s="87"/>
      <c r="H53" s="87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30"/>
      <c r="Y53" s="86"/>
    </row>
    <row r="54" spans="3:25" ht="15" x14ac:dyDescent="0.25">
      <c r="C54" s="87"/>
      <c r="D54" s="87"/>
      <c r="E54" s="87"/>
      <c r="F54" s="87"/>
      <c r="G54" s="87"/>
      <c r="H54" s="87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30"/>
      <c r="Y54" s="86"/>
    </row>
    <row r="55" spans="3:25" ht="15" x14ac:dyDescent="0.25">
      <c r="C55" s="87"/>
      <c r="D55" s="87"/>
      <c r="E55" s="87"/>
      <c r="F55" s="87"/>
      <c r="G55" s="87"/>
      <c r="H55" s="87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30"/>
      <c r="Y55" s="86"/>
    </row>
    <row r="56" spans="3:25" ht="15" x14ac:dyDescent="0.25">
      <c r="C56" s="87"/>
      <c r="D56" s="87"/>
      <c r="E56" s="87"/>
      <c r="F56" s="87"/>
      <c r="G56" s="87"/>
      <c r="H56" s="87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30"/>
      <c r="Y56" s="86"/>
    </row>
    <row r="57" spans="3:25" ht="15" x14ac:dyDescent="0.25">
      <c r="C57" s="87"/>
      <c r="D57" s="87"/>
      <c r="E57" s="87"/>
      <c r="F57" s="87"/>
      <c r="G57" s="87"/>
      <c r="H57" s="87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30"/>
      <c r="Y57" s="86"/>
    </row>
    <row r="58" spans="3:25" ht="15" x14ac:dyDescent="0.25">
      <c r="C58" s="87"/>
      <c r="D58" s="87"/>
      <c r="E58" s="87"/>
      <c r="F58" s="87"/>
      <c r="G58" s="87"/>
      <c r="H58" s="87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30"/>
      <c r="Y58" s="86"/>
    </row>
    <row r="59" spans="3:25" ht="15" x14ac:dyDescent="0.25">
      <c r="C59" s="87"/>
      <c r="D59" s="87"/>
      <c r="E59" s="87"/>
      <c r="F59" s="87"/>
      <c r="G59" s="87"/>
      <c r="H59" s="87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30"/>
      <c r="Y59" s="86"/>
    </row>
    <row r="60" spans="3:25" ht="15" x14ac:dyDescent="0.25">
      <c r="C60" s="87"/>
      <c r="D60" s="87"/>
      <c r="E60" s="87"/>
      <c r="F60" s="87"/>
      <c r="G60" s="87"/>
      <c r="H60" s="87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30"/>
      <c r="Y60" s="86"/>
    </row>
    <row r="61" spans="3:25" ht="15" x14ac:dyDescent="0.25">
      <c r="C61" s="87"/>
      <c r="D61" s="87"/>
      <c r="E61" s="87"/>
      <c r="F61" s="87"/>
      <c r="G61" s="87"/>
      <c r="H61" s="87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30"/>
    </row>
  </sheetData>
  <mergeCells count="3">
    <mergeCell ref="J9:K9"/>
    <mergeCell ref="J10:K11"/>
    <mergeCell ref="J20:J24"/>
  </mergeCells>
  <dataValidations count="1">
    <dataValidation type="list" allowBlank="1" showInputMessage="1" showErrorMessage="1" sqref="J10:K11" xr:uid="{8260C287-8305-4529-9E02-5B21C7A70A1A}">
      <formula1>$X$14:$X$18</formula1>
    </dataValidation>
  </dataValidations>
  <pageMargins left="0.7" right="0.7" top="0.75" bottom="0.75" header="0.3" footer="0.3"/>
  <pageSetup paperSize="9" orientation="portrait" r:id="rId1"/>
  <headerFooter>
    <oddHeader>&amp;L&amp;"Calibri"&amp;10&amp;K636466Åpen informasjon / Public information&amp;1#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F64C-BEBB-425A-A272-BA0C22CD6002}">
  <dimension ref="A1:Q100"/>
  <sheetViews>
    <sheetView showGridLines="0" topLeftCell="A5" zoomScaleNormal="100" workbookViewId="0">
      <selection activeCell="I8" sqref="I8"/>
    </sheetView>
  </sheetViews>
  <sheetFormatPr baseColWidth="10" defaultColWidth="11.42578125" defaultRowHeight="14.25" customHeight="1" x14ac:dyDescent="0.25"/>
  <cols>
    <col min="2" max="2" width="21.7109375" style="41" customWidth="1"/>
    <col min="3" max="3" width="28.42578125" customWidth="1"/>
    <col min="4" max="9" width="8.140625" customWidth="1"/>
  </cols>
  <sheetData>
    <row r="1" spans="1:17" ht="15" x14ac:dyDescent="0.25">
      <c r="A1" s="56"/>
      <c r="B1" s="57"/>
      <c r="C1" s="56"/>
      <c r="D1" s="56"/>
      <c r="E1" s="56"/>
      <c r="F1" s="56"/>
      <c r="G1" s="56"/>
      <c r="H1" s="56"/>
    </row>
    <row r="2" spans="1:17" ht="23.25" x14ac:dyDescent="0.35">
      <c r="A2" s="56"/>
      <c r="B2" s="60" t="s">
        <v>27</v>
      </c>
      <c r="C2" s="56"/>
      <c r="D2" s="56"/>
      <c r="E2" s="56"/>
      <c r="F2" s="56"/>
      <c r="G2" s="56"/>
      <c r="H2" s="56"/>
    </row>
    <row r="3" spans="1:17" ht="18.75" x14ac:dyDescent="0.3">
      <c r="A3" s="56"/>
      <c r="B3" s="59" t="s">
        <v>73</v>
      </c>
      <c r="C3" s="56"/>
      <c r="D3" s="56"/>
      <c r="E3" s="56"/>
      <c r="F3" s="56"/>
      <c r="G3" s="56"/>
      <c r="H3" s="56"/>
    </row>
    <row r="4" spans="1:17" ht="15" x14ac:dyDescent="0.25">
      <c r="A4" s="56"/>
      <c r="B4" s="58" t="s">
        <v>29</v>
      </c>
      <c r="C4" s="57"/>
      <c r="D4" s="56"/>
      <c r="E4" s="56"/>
      <c r="F4" s="56"/>
      <c r="G4" s="56"/>
      <c r="H4" s="56"/>
    </row>
    <row r="5" spans="1:17" ht="15" x14ac:dyDescent="0.25">
      <c r="A5" s="56"/>
      <c r="B5" s="58"/>
      <c r="C5" s="57"/>
      <c r="D5" s="56"/>
      <c r="E5" s="56"/>
      <c r="F5" s="56"/>
      <c r="G5" s="56"/>
      <c r="H5" s="56"/>
    </row>
    <row r="7" spans="1:17" s="55" customFormat="1" ht="14.25" customHeight="1" x14ac:dyDescent="0.25">
      <c r="A7" s="41"/>
      <c r="B7" s="41"/>
      <c r="C7" s="41"/>
      <c r="D7" s="41">
        <v>2024</v>
      </c>
      <c r="E7" s="41">
        <v>2025</v>
      </c>
      <c r="F7" s="41">
        <v>2026</v>
      </c>
      <c r="G7" s="41">
        <v>2027</v>
      </c>
      <c r="H7" s="41">
        <v>2028</v>
      </c>
      <c r="I7" s="41">
        <v>2029</v>
      </c>
      <c r="J7" s="40"/>
      <c r="K7" s="40"/>
      <c r="L7" s="40"/>
    </row>
    <row r="8" spans="1:17" ht="14.25" customHeight="1" x14ac:dyDescent="0.3">
      <c r="B8" s="48" t="s">
        <v>51</v>
      </c>
      <c r="C8" t="s">
        <v>74</v>
      </c>
      <c r="D8" s="40">
        <v>45.047499999999999</v>
      </c>
      <c r="E8" s="40">
        <v>46.125277777777782</v>
      </c>
      <c r="F8" s="40">
        <v>47.9605888888889</v>
      </c>
      <c r="G8" s="40">
        <v>49.285499999999999</v>
      </c>
      <c r="H8" s="40">
        <v>50.492888888888892</v>
      </c>
      <c r="I8" s="40">
        <v>51.94673674666668</v>
      </c>
      <c r="J8" s="81" t="s">
        <v>75</v>
      </c>
      <c r="K8" s="40"/>
      <c r="L8" s="40"/>
      <c r="N8" s="49"/>
      <c r="O8" s="49"/>
      <c r="P8" s="49"/>
      <c r="Q8" s="49"/>
    </row>
    <row r="9" spans="1:17" ht="14.25" customHeight="1" x14ac:dyDescent="0.3">
      <c r="B9" s="48"/>
      <c r="C9" t="s">
        <v>76</v>
      </c>
      <c r="D9" s="40">
        <v>1.5999999999999999</v>
      </c>
      <c r="E9" s="40">
        <v>2.1</v>
      </c>
      <c r="F9" s="40">
        <v>3.3000000000000003</v>
      </c>
      <c r="G9" s="40">
        <v>4.6000000000000005</v>
      </c>
      <c r="H9" s="40">
        <v>6.1999999999999993</v>
      </c>
      <c r="I9" s="40">
        <v>8</v>
      </c>
      <c r="J9" s="40"/>
      <c r="K9" s="40"/>
      <c r="L9" s="40"/>
      <c r="N9" s="49"/>
      <c r="O9" s="49"/>
      <c r="P9" s="49"/>
      <c r="Q9" s="49"/>
    </row>
    <row r="10" spans="1:17" ht="14.25" customHeight="1" x14ac:dyDescent="0.3">
      <c r="B10" s="48"/>
      <c r="C10" t="s">
        <v>36</v>
      </c>
      <c r="D10" s="40">
        <v>4</v>
      </c>
      <c r="E10" s="40">
        <v>4.5</v>
      </c>
      <c r="F10" s="40">
        <v>5.2</v>
      </c>
      <c r="G10" s="40">
        <v>5.9</v>
      </c>
      <c r="H10" s="40">
        <v>6.8</v>
      </c>
      <c r="I10" s="40">
        <v>7.8</v>
      </c>
      <c r="J10" s="40"/>
      <c r="K10" s="40"/>
      <c r="L10" s="40"/>
      <c r="N10" s="49"/>
      <c r="O10" s="49"/>
      <c r="P10" s="49"/>
      <c r="Q10" s="49"/>
    </row>
    <row r="11" spans="1:17" ht="14.25" customHeight="1" x14ac:dyDescent="0.3">
      <c r="B11" s="48"/>
      <c r="C11" t="s">
        <v>77</v>
      </c>
      <c r="D11" s="40">
        <v>9.9877142857142864</v>
      </c>
      <c r="E11" s="40">
        <v>10.323428571428572</v>
      </c>
      <c r="F11" s="40">
        <v>10.514142857142858</v>
      </c>
      <c r="G11" s="40">
        <v>11.711523809523809</v>
      </c>
      <c r="H11" s="40">
        <v>12.704460317460319</v>
      </c>
      <c r="I11" s="40">
        <v>14.125619047619045</v>
      </c>
      <c r="J11" s="40"/>
      <c r="K11" s="40"/>
      <c r="L11" s="40"/>
      <c r="N11" s="49"/>
      <c r="O11" s="49"/>
      <c r="P11" s="49"/>
      <c r="Q11" s="49"/>
    </row>
    <row r="12" spans="1:17" ht="14.25" customHeight="1" x14ac:dyDescent="0.3">
      <c r="B12" s="48"/>
      <c r="C12" t="s">
        <v>78</v>
      </c>
      <c r="D12" s="40">
        <v>0</v>
      </c>
      <c r="E12" s="40">
        <v>0.01</v>
      </c>
      <c r="F12" s="40">
        <v>0</v>
      </c>
      <c r="G12" s="40">
        <v>0.4</v>
      </c>
      <c r="H12" s="40">
        <v>0.9</v>
      </c>
      <c r="I12" s="40">
        <v>1.45</v>
      </c>
      <c r="J12" s="40"/>
      <c r="K12" s="40"/>
      <c r="L12" s="40"/>
      <c r="N12" s="49"/>
      <c r="O12" s="49"/>
      <c r="P12" s="49"/>
      <c r="Q12" s="49"/>
    </row>
    <row r="13" spans="1:17" ht="14.25" customHeight="1" x14ac:dyDescent="0.3">
      <c r="B13" s="48"/>
      <c r="C13" t="s">
        <v>79</v>
      </c>
      <c r="D13" s="40">
        <v>78.2</v>
      </c>
      <c r="E13" s="40">
        <v>78.2</v>
      </c>
      <c r="F13" s="40">
        <v>78.2</v>
      </c>
      <c r="G13" s="40">
        <v>77.3</v>
      </c>
      <c r="H13" s="40">
        <v>76.7</v>
      </c>
      <c r="I13" s="40">
        <v>76.2</v>
      </c>
      <c r="N13" s="49"/>
      <c r="O13" s="49"/>
      <c r="P13" s="49"/>
      <c r="Q13" s="49"/>
    </row>
    <row r="14" spans="1:17" ht="14.25" customHeight="1" x14ac:dyDescent="0.3">
      <c r="B14" s="48"/>
      <c r="C14" s="53" t="s">
        <v>40</v>
      </c>
      <c r="D14" s="52">
        <f>SUM(D8:D13)</f>
        <v>138.8352142857143</v>
      </c>
      <c r="E14" s="52">
        <f t="shared" ref="E14:I14" si="0">SUM(E8:E13)</f>
        <v>141.25870634920636</v>
      </c>
      <c r="F14" s="52">
        <f t="shared" si="0"/>
        <v>145.17473174603174</v>
      </c>
      <c r="G14" s="52">
        <f t="shared" si="0"/>
        <v>149.19702380952381</v>
      </c>
      <c r="H14" s="52">
        <f t="shared" si="0"/>
        <v>153.79734920634922</v>
      </c>
      <c r="I14" s="52">
        <f t="shared" si="0"/>
        <v>159.52235579428572</v>
      </c>
      <c r="N14" s="49"/>
      <c r="O14" s="49"/>
      <c r="P14" s="49"/>
      <c r="Q14" s="49"/>
    </row>
    <row r="15" spans="1:17" ht="14.25" customHeight="1" x14ac:dyDescent="0.3">
      <c r="B15" s="48"/>
      <c r="D15" s="40" t="s">
        <v>64</v>
      </c>
      <c r="E15" s="40" t="s">
        <v>64</v>
      </c>
      <c r="F15" s="40" t="s">
        <v>64</v>
      </c>
      <c r="G15" s="40" t="s">
        <v>64</v>
      </c>
      <c r="H15" s="40" t="s">
        <v>64</v>
      </c>
      <c r="I15" s="40" t="s">
        <v>64</v>
      </c>
      <c r="N15" s="49"/>
      <c r="O15" s="49"/>
      <c r="P15" s="49"/>
      <c r="Q15" s="49"/>
    </row>
    <row r="16" spans="1:17" ht="14.25" customHeight="1" x14ac:dyDescent="0.3">
      <c r="B16" s="48"/>
      <c r="C16" s="95" t="s">
        <v>44</v>
      </c>
      <c r="D16" s="40">
        <v>138.4</v>
      </c>
      <c r="E16" s="40">
        <v>139.19999999999999</v>
      </c>
      <c r="F16" s="40">
        <v>139.80000000000001</v>
      </c>
      <c r="G16" s="40">
        <v>140.4</v>
      </c>
      <c r="H16" s="40">
        <v>141.1</v>
      </c>
      <c r="I16" s="40">
        <v>141.69999999999999</v>
      </c>
      <c r="N16" s="49"/>
      <c r="O16" s="49"/>
      <c r="P16" s="49"/>
      <c r="Q16" s="49"/>
    </row>
    <row r="17" spans="2:17" ht="14.25" customHeight="1" x14ac:dyDescent="0.3">
      <c r="B17" s="48"/>
      <c r="C17" s="95" t="s">
        <v>80</v>
      </c>
      <c r="D17" s="40">
        <v>17</v>
      </c>
      <c r="E17" s="40">
        <v>17</v>
      </c>
      <c r="F17" s="40">
        <v>17</v>
      </c>
      <c r="G17" s="40">
        <v>17</v>
      </c>
      <c r="H17" s="40">
        <v>17</v>
      </c>
      <c r="I17" s="40">
        <v>17</v>
      </c>
      <c r="N17" s="49"/>
      <c r="O17" s="49"/>
      <c r="P17" s="49"/>
      <c r="Q17" s="49"/>
    </row>
    <row r="18" spans="2:17" ht="14.25" customHeight="1" x14ac:dyDescent="0.3">
      <c r="B18" s="48"/>
      <c r="C18" s="95" t="s">
        <v>50</v>
      </c>
      <c r="D18" s="40">
        <v>0.68</v>
      </c>
      <c r="E18" s="40">
        <v>1</v>
      </c>
      <c r="F18" s="40">
        <v>1.4</v>
      </c>
      <c r="G18" s="40">
        <v>2</v>
      </c>
      <c r="H18" s="40">
        <v>2.68</v>
      </c>
      <c r="I18" s="40">
        <v>3.44</v>
      </c>
      <c r="N18" s="49"/>
      <c r="O18" s="49"/>
      <c r="P18" s="49"/>
      <c r="Q18" s="49"/>
    </row>
    <row r="19" spans="2:17" ht="14.25" customHeight="1" x14ac:dyDescent="0.3">
      <c r="B19" s="48"/>
      <c r="C19" s="95" t="s">
        <v>52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N19" s="49"/>
      <c r="O19" s="49"/>
      <c r="P19" s="49"/>
      <c r="Q19" s="49"/>
    </row>
    <row r="20" spans="2:17" ht="14.25" customHeight="1" x14ac:dyDescent="0.3">
      <c r="B20" s="48"/>
      <c r="C20" s="95" t="s">
        <v>81</v>
      </c>
      <c r="D20" s="40">
        <v>0.66500000000000004</v>
      </c>
      <c r="E20" s="40">
        <v>0.66600000000000004</v>
      </c>
      <c r="F20" s="40">
        <v>0.66100000000000003</v>
      </c>
      <c r="G20" s="40">
        <v>0.65400000000000003</v>
      </c>
      <c r="H20" s="40">
        <v>0.64900000000000002</v>
      </c>
      <c r="I20" s="40">
        <v>0.64900000000000002</v>
      </c>
      <c r="N20" s="49"/>
      <c r="O20" s="49"/>
      <c r="P20" s="49"/>
      <c r="Q20" s="49"/>
    </row>
    <row r="21" spans="2:17" ht="14.25" customHeight="1" x14ac:dyDescent="0.3">
      <c r="B21" s="48"/>
      <c r="C21" s="51" t="s">
        <v>60</v>
      </c>
      <c r="D21" s="50">
        <f>SUM(D16:D20)</f>
        <v>156.745</v>
      </c>
      <c r="E21" s="50">
        <f t="shared" ref="E21" si="1">SUM(E16:E20)</f>
        <v>157.86599999999999</v>
      </c>
      <c r="F21" s="50">
        <f t="shared" ref="F21" si="2">SUM(F16:F20)</f>
        <v>158.86100000000002</v>
      </c>
      <c r="G21" s="50">
        <f t="shared" ref="G21" si="3">SUM(G16:G20)</f>
        <v>160.054</v>
      </c>
      <c r="H21" s="50">
        <f t="shared" ref="H21" si="4">SUM(H16:H20)</f>
        <v>161.429</v>
      </c>
      <c r="I21" s="50">
        <f t="shared" ref="I21" si="5">SUM(I16:I20)</f>
        <v>162.78899999999999</v>
      </c>
      <c r="N21" s="49"/>
      <c r="O21" s="49"/>
      <c r="P21" s="49"/>
      <c r="Q21" s="49"/>
    </row>
    <row r="22" spans="2:17" ht="14.25" customHeight="1" x14ac:dyDescent="0.3">
      <c r="B22" s="48"/>
      <c r="D22" s="40"/>
      <c r="E22" s="40"/>
      <c r="F22" s="40"/>
      <c r="G22" s="40"/>
      <c r="H22" s="40"/>
      <c r="I22" s="40"/>
      <c r="N22" s="49"/>
      <c r="O22" s="49"/>
      <c r="P22" s="49"/>
      <c r="Q22" s="49"/>
    </row>
    <row r="23" spans="2:17" ht="14.25" customHeight="1" x14ac:dyDescent="0.3">
      <c r="B23" s="48"/>
      <c r="C23" s="45" t="s">
        <v>63</v>
      </c>
      <c r="D23" s="44">
        <f>+D21-D14</f>
        <v>17.909785714285704</v>
      </c>
      <c r="E23" s="44">
        <f t="shared" ref="E23:I23" si="6">+E21-E14</f>
        <v>16.607293650793622</v>
      </c>
      <c r="F23" s="44">
        <f t="shared" si="6"/>
        <v>13.686268253968279</v>
      </c>
      <c r="G23" s="44">
        <f t="shared" si="6"/>
        <v>10.856976190476189</v>
      </c>
      <c r="H23" s="44">
        <f t="shared" si="6"/>
        <v>7.6316507936507776</v>
      </c>
      <c r="I23" s="44">
        <f t="shared" si="6"/>
        <v>3.2666442057142717</v>
      </c>
      <c r="N23" s="49"/>
      <c r="O23" s="49"/>
      <c r="P23" s="49"/>
      <c r="Q23" s="49"/>
    </row>
    <row r="24" spans="2:17" ht="14.25" customHeight="1" x14ac:dyDescent="0.3">
      <c r="B24" s="46"/>
      <c r="C24" s="54"/>
      <c r="D24" s="54" t="s">
        <v>64</v>
      </c>
      <c r="E24" s="54" t="s">
        <v>64</v>
      </c>
      <c r="F24" s="54" t="s">
        <v>64</v>
      </c>
      <c r="G24" s="54" t="s">
        <v>64</v>
      </c>
      <c r="H24" s="54" t="s">
        <v>64</v>
      </c>
      <c r="I24" s="54" t="s">
        <v>64</v>
      </c>
      <c r="N24" s="49"/>
      <c r="O24" s="49"/>
      <c r="P24" s="49"/>
      <c r="Q24" s="49"/>
    </row>
    <row r="25" spans="2:17" ht="14.25" customHeight="1" x14ac:dyDescent="0.3">
      <c r="B25" s="48"/>
      <c r="D25" t="s">
        <v>64</v>
      </c>
      <c r="E25" t="s">
        <v>64</v>
      </c>
      <c r="F25" t="s">
        <v>64</v>
      </c>
      <c r="G25" t="s">
        <v>64</v>
      </c>
      <c r="N25" s="49"/>
      <c r="O25" s="49"/>
      <c r="P25" s="49"/>
      <c r="Q25" s="49"/>
    </row>
    <row r="26" spans="2:17" ht="14.25" customHeight="1" x14ac:dyDescent="0.3">
      <c r="B26" s="48"/>
      <c r="C26" s="41"/>
      <c r="D26" s="41">
        <v>2024</v>
      </c>
      <c r="E26" s="41">
        <v>2025</v>
      </c>
      <c r="F26" s="41">
        <v>2026</v>
      </c>
      <c r="G26" s="41">
        <v>2027</v>
      </c>
      <c r="H26" s="41">
        <v>2028</v>
      </c>
      <c r="I26" s="41">
        <v>2029</v>
      </c>
      <c r="N26" s="49"/>
      <c r="O26" s="49"/>
      <c r="P26" s="49"/>
      <c r="Q26" s="49"/>
    </row>
    <row r="27" spans="2:17" ht="14.25" customHeight="1" x14ac:dyDescent="0.3">
      <c r="B27" s="48" t="s">
        <v>53</v>
      </c>
      <c r="C27" t="s">
        <v>74</v>
      </c>
      <c r="D27" s="40">
        <v>48.800000000000004</v>
      </c>
      <c r="E27" s="40">
        <v>50.379000000000005</v>
      </c>
      <c r="F27" s="40">
        <v>55.664000000000001</v>
      </c>
      <c r="G27" s="47">
        <v>59.724000000000004</v>
      </c>
      <c r="H27" s="40">
        <v>63.563000000000002</v>
      </c>
      <c r="I27" s="40">
        <v>66.751000000000005</v>
      </c>
      <c r="N27" s="49"/>
      <c r="O27" s="49"/>
      <c r="P27" s="49"/>
      <c r="Q27" s="49"/>
    </row>
    <row r="28" spans="2:17" ht="14.25" customHeight="1" x14ac:dyDescent="0.3">
      <c r="B28" s="48"/>
      <c r="C28" t="s">
        <v>76</v>
      </c>
      <c r="D28" s="40">
        <v>4.1500000000000004</v>
      </c>
      <c r="E28" s="40">
        <v>5</v>
      </c>
      <c r="F28" s="40">
        <v>6.3</v>
      </c>
      <c r="G28" s="47">
        <v>7.1</v>
      </c>
      <c r="H28" s="40">
        <v>7.6</v>
      </c>
      <c r="I28" s="40">
        <v>8.6</v>
      </c>
      <c r="N28" s="49"/>
      <c r="O28" s="49"/>
      <c r="P28" s="49"/>
      <c r="Q28" s="49"/>
    </row>
    <row r="29" spans="2:17" ht="14.25" customHeight="1" x14ac:dyDescent="0.3">
      <c r="B29" s="48"/>
      <c r="C29" t="s">
        <v>36</v>
      </c>
      <c r="D29" s="40">
        <v>1.67</v>
      </c>
      <c r="E29" s="40">
        <v>3.1</v>
      </c>
      <c r="F29" s="40">
        <v>4.5</v>
      </c>
      <c r="G29" s="47">
        <v>5.0999999999999996</v>
      </c>
      <c r="H29" s="40">
        <v>6.1</v>
      </c>
      <c r="I29" s="40">
        <v>6.2</v>
      </c>
      <c r="N29" s="49"/>
      <c r="O29" s="49"/>
      <c r="P29" s="49"/>
      <c r="Q29" s="49"/>
    </row>
    <row r="30" spans="2:17" ht="14.25" customHeight="1" x14ac:dyDescent="0.3">
      <c r="B30" s="48"/>
      <c r="C30" t="s">
        <v>77</v>
      </c>
      <c r="D30" s="40">
        <v>0.39300000000000002</v>
      </c>
      <c r="E30" s="40">
        <v>0.39300000000000002</v>
      </c>
      <c r="F30" s="40">
        <v>0.39300000000000002</v>
      </c>
      <c r="G30" s="47">
        <v>0.39300000000000002</v>
      </c>
      <c r="H30" s="40">
        <v>0.39300000000000002</v>
      </c>
      <c r="I30" s="40">
        <v>0.39300000000000002</v>
      </c>
      <c r="N30" s="49"/>
      <c r="O30" s="49"/>
      <c r="P30" s="49"/>
      <c r="Q30" s="49"/>
    </row>
    <row r="31" spans="2:17" ht="14.25" customHeight="1" x14ac:dyDescent="0.3">
      <c r="B31" s="48"/>
      <c r="C31" t="s">
        <v>78</v>
      </c>
      <c r="D31" s="40">
        <v>0</v>
      </c>
      <c r="E31" s="40">
        <v>0</v>
      </c>
      <c r="F31" s="40">
        <v>0</v>
      </c>
      <c r="G31" s="47">
        <v>2.1819999999999999</v>
      </c>
      <c r="H31" s="40">
        <v>5.2370000000000001</v>
      </c>
      <c r="I31" s="40">
        <v>8.7189999999999994</v>
      </c>
      <c r="N31" s="49"/>
      <c r="O31" s="49"/>
      <c r="P31" s="49"/>
      <c r="Q31" s="49"/>
    </row>
    <row r="32" spans="2:17" ht="14.25" customHeight="1" x14ac:dyDescent="0.3">
      <c r="B32" s="48"/>
      <c r="C32" t="s">
        <v>79</v>
      </c>
      <c r="D32" s="40">
        <v>85.436999999999998</v>
      </c>
      <c r="E32" s="40">
        <v>84.593000000000004</v>
      </c>
      <c r="F32" s="40">
        <v>83.977000000000004</v>
      </c>
      <c r="G32" s="47">
        <v>84.009</v>
      </c>
      <c r="H32" s="40">
        <v>83.736000000000004</v>
      </c>
      <c r="I32" s="40">
        <v>84.861000000000004</v>
      </c>
      <c r="N32" s="49"/>
      <c r="O32" s="49"/>
      <c r="P32" s="49"/>
      <c r="Q32" s="49"/>
    </row>
    <row r="33" spans="2:17" ht="14.25" customHeight="1" x14ac:dyDescent="0.3">
      <c r="B33" s="48"/>
      <c r="C33" s="53" t="s">
        <v>40</v>
      </c>
      <c r="D33" s="52">
        <f>SUM(D27:D32)</f>
        <v>140.44999999999999</v>
      </c>
      <c r="E33" s="52">
        <f t="shared" ref="E33" si="7">SUM(E27:E32)</f>
        <v>143.465</v>
      </c>
      <c r="F33" s="52">
        <f t="shared" ref="F33" si="8">SUM(F27:F32)</f>
        <v>150.834</v>
      </c>
      <c r="G33" s="52">
        <f t="shared" ref="G33" si="9">SUM(G27:G32)</f>
        <v>158.50799999999998</v>
      </c>
      <c r="H33" s="52">
        <f t="shared" ref="H33" si="10">SUM(H27:H32)</f>
        <v>166.62899999999999</v>
      </c>
      <c r="I33" s="52">
        <f t="shared" ref="I33" si="11">SUM(I27:I32)</f>
        <v>175.524</v>
      </c>
      <c r="N33" s="49"/>
      <c r="O33" s="49"/>
      <c r="P33" s="49"/>
      <c r="Q33" s="49"/>
    </row>
    <row r="34" spans="2:17" ht="14.25" customHeight="1" x14ac:dyDescent="0.3">
      <c r="B34" s="48"/>
      <c r="D34" s="40" t="s">
        <v>64</v>
      </c>
      <c r="E34" s="40" t="s">
        <v>64</v>
      </c>
      <c r="F34" s="40" t="s">
        <v>64</v>
      </c>
      <c r="G34" s="47"/>
      <c r="H34" s="40"/>
      <c r="I34" s="40"/>
      <c r="N34" s="49"/>
      <c r="O34" s="49"/>
      <c r="P34" s="49"/>
      <c r="Q34" s="49"/>
    </row>
    <row r="35" spans="2:17" ht="14.25" customHeight="1" x14ac:dyDescent="0.3">
      <c r="B35" s="48"/>
      <c r="C35" t="s">
        <v>44</v>
      </c>
      <c r="D35" s="40">
        <v>69.662000000000006</v>
      </c>
      <c r="E35" s="40">
        <v>69.385999999999996</v>
      </c>
      <c r="F35" s="40">
        <v>68.870999999999995</v>
      </c>
      <c r="G35" s="47">
        <v>68.453999999999994</v>
      </c>
      <c r="H35" s="40">
        <v>67.858999999999995</v>
      </c>
      <c r="I35" s="40">
        <v>67.284999999999997</v>
      </c>
      <c r="N35" s="49"/>
      <c r="O35" s="49"/>
      <c r="P35" s="49"/>
      <c r="Q35" s="49"/>
    </row>
    <row r="36" spans="2:17" ht="14.25" customHeight="1" x14ac:dyDescent="0.3">
      <c r="B36" s="48"/>
      <c r="C36" t="s">
        <v>80</v>
      </c>
      <c r="D36" s="40">
        <v>38.352751671146052</v>
      </c>
      <c r="E36" s="40">
        <v>40.752060001539348</v>
      </c>
      <c r="F36" s="40">
        <v>44.237877594979025</v>
      </c>
      <c r="G36" s="47">
        <v>48.115302602734921</v>
      </c>
      <c r="H36" s="40">
        <v>52.953872755249009</v>
      </c>
      <c r="I36" s="40">
        <v>59.396830766906199</v>
      </c>
      <c r="N36" s="49"/>
      <c r="O36" s="49"/>
      <c r="P36" s="49"/>
      <c r="Q36" s="49"/>
    </row>
    <row r="37" spans="2:17" ht="14.25" customHeight="1" x14ac:dyDescent="0.3">
      <c r="B37" s="48"/>
      <c r="C37" t="s">
        <v>50</v>
      </c>
      <c r="D37" s="40">
        <v>3.81177802505356</v>
      </c>
      <c r="E37" s="40">
        <v>4.7853940044560899</v>
      </c>
      <c r="F37" s="40">
        <v>5.8890577335136296</v>
      </c>
      <c r="G37" s="47">
        <v>7.0749405978508904</v>
      </c>
      <c r="H37" s="40">
        <v>8.3949397915615993</v>
      </c>
      <c r="I37" s="40">
        <v>9.8924155381644798</v>
      </c>
      <c r="N37" s="49"/>
      <c r="O37" s="49"/>
      <c r="P37" s="49"/>
      <c r="Q37" s="49"/>
    </row>
    <row r="38" spans="2:17" ht="14.25" customHeight="1" x14ac:dyDescent="0.3">
      <c r="B38" s="48"/>
      <c r="C38" t="s">
        <v>52</v>
      </c>
      <c r="D38" s="40">
        <v>50.219000000000001</v>
      </c>
      <c r="E38" s="40">
        <v>49.731999999999999</v>
      </c>
      <c r="F38" s="40">
        <v>49.901000000000003</v>
      </c>
      <c r="G38" s="47">
        <v>49.018999999999998</v>
      </c>
      <c r="H38" s="40">
        <v>48.232999999999997</v>
      </c>
      <c r="I38" s="40">
        <v>47.042999999999999</v>
      </c>
      <c r="N38" s="49"/>
      <c r="O38" s="49"/>
      <c r="P38" s="49"/>
      <c r="Q38" s="49"/>
    </row>
    <row r="39" spans="2:17" ht="14.25" customHeight="1" x14ac:dyDescent="0.3">
      <c r="B39" s="48"/>
      <c r="C39" t="s">
        <v>81</v>
      </c>
      <c r="D39" s="40">
        <v>13.163</v>
      </c>
      <c r="E39" s="40">
        <v>12.978</v>
      </c>
      <c r="F39" s="40">
        <v>13.39</v>
      </c>
      <c r="G39" s="47">
        <v>13.218</v>
      </c>
      <c r="H39" s="40">
        <v>13.090999999999999</v>
      </c>
      <c r="I39" s="40">
        <v>12.821</v>
      </c>
      <c r="N39" s="49"/>
      <c r="O39" s="49"/>
      <c r="P39" s="49"/>
      <c r="Q39" s="49"/>
    </row>
    <row r="40" spans="2:17" ht="14.25" customHeight="1" x14ac:dyDescent="0.3">
      <c r="B40" s="48"/>
      <c r="C40" s="51" t="s">
        <v>60</v>
      </c>
      <c r="D40" s="50">
        <f>SUM(D35:D39)</f>
        <v>175.20852969619963</v>
      </c>
      <c r="E40" s="50">
        <f t="shared" ref="E40:I40" si="12">SUM(E35:E39)</f>
        <v>177.63345400599545</v>
      </c>
      <c r="F40" s="50">
        <f t="shared" si="12"/>
        <v>182.28893532849264</v>
      </c>
      <c r="G40" s="50">
        <f t="shared" si="12"/>
        <v>185.8812432005858</v>
      </c>
      <c r="H40" s="50">
        <f t="shared" si="12"/>
        <v>190.53181254681061</v>
      </c>
      <c r="I40" s="50">
        <f t="shared" si="12"/>
        <v>196.43824630507066</v>
      </c>
      <c r="N40" s="49"/>
      <c r="O40" s="49"/>
      <c r="P40" s="49"/>
      <c r="Q40" s="49"/>
    </row>
    <row r="41" spans="2:17" ht="14.25" customHeight="1" x14ac:dyDescent="0.3">
      <c r="B41" s="48"/>
      <c r="D41" s="40" t="s">
        <v>64</v>
      </c>
      <c r="E41" s="40" t="s">
        <v>64</v>
      </c>
      <c r="F41" s="40"/>
      <c r="G41" s="40"/>
      <c r="H41" s="40"/>
      <c r="I41" s="40"/>
      <c r="N41" s="49"/>
      <c r="O41" s="49"/>
      <c r="P41" s="49"/>
      <c r="Q41" s="49"/>
    </row>
    <row r="42" spans="2:17" ht="14.25" customHeight="1" x14ac:dyDescent="0.3">
      <c r="B42" s="48"/>
      <c r="C42" s="45" t="s">
        <v>63</v>
      </c>
      <c r="D42" s="44">
        <f>+D40-D33</f>
        <v>34.758529696199645</v>
      </c>
      <c r="E42" s="44">
        <f t="shared" ref="E42:I42" si="13">+E40-E33</f>
        <v>34.168454005995443</v>
      </c>
      <c r="F42" s="44">
        <f t="shared" si="13"/>
        <v>31.454935328492638</v>
      </c>
      <c r="G42" s="44">
        <f t="shared" si="13"/>
        <v>27.373243200585819</v>
      </c>
      <c r="H42" s="44">
        <f t="shared" si="13"/>
        <v>23.902812546810623</v>
      </c>
      <c r="I42" s="44">
        <f t="shared" si="13"/>
        <v>20.914246305070662</v>
      </c>
      <c r="N42" s="49"/>
      <c r="O42" s="49"/>
      <c r="P42" s="49"/>
      <c r="Q42" s="49"/>
    </row>
    <row r="43" spans="2:17" ht="14.25" customHeight="1" x14ac:dyDescent="0.3">
      <c r="B43" s="46"/>
      <c r="C43" s="54"/>
      <c r="D43" s="54" t="s">
        <v>64</v>
      </c>
      <c r="E43" s="54" t="s">
        <v>64</v>
      </c>
      <c r="F43" s="54" t="s">
        <v>64</v>
      </c>
      <c r="G43" s="43"/>
      <c r="H43" s="54" t="s">
        <v>64</v>
      </c>
      <c r="I43" s="54" t="s">
        <v>64</v>
      </c>
      <c r="N43" s="49"/>
      <c r="O43" s="49"/>
      <c r="P43" s="49"/>
      <c r="Q43" s="49"/>
    </row>
    <row r="44" spans="2:17" ht="14.25" customHeight="1" x14ac:dyDescent="0.3">
      <c r="B44" s="48"/>
      <c r="D44" t="s">
        <v>64</v>
      </c>
      <c r="E44" t="s">
        <v>64</v>
      </c>
      <c r="F44" t="s">
        <v>64</v>
      </c>
      <c r="G44" s="42"/>
      <c r="N44" s="49"/>
      <c r="O44" s="49"/>
      <c r="P44" s="49"/>
      <c r="Q44" s="49"/>
    </row>
    <row r="45" spans="2:17" ht="14.25" customHeight="1" x14ac:dyDescent="0.3">
      <c r="B45" s="48"/>
      <c r="C45" s="41"/>
      <c r="D45" s="41">
        <v>2024</v>
      </c>
      <c r="E45" s="41">
        <v>2025</v>
      </c>
      <c r="F45" s="41">
        <v>2026</v>
      </c>
      <c r="G45" s="41">
        <v>2027</v>
      </c>
      <c r="H45" s="41">
        <v>2028</v>
      </c>
      <c r="I45" s="41">
        <v>2029</v>
      </c>
      <c r="N45" s="49"/>
      <c r="O45" s="49"/>
      <c r="P45" s="49"/>
      <c r="Q45" s="49"/>
    </row>
    <row r="46" spans="2:17" ht="14.25" customHeight="1" x14ac:dyDescent="0.3">
      <c r="B46" s="48" t="s">
        <v>55</v>
      </c>
      <c r="C46" t="s">
        <v>74</v>
      </c>
      <c r="D46" s="40">
        <v>32.200000000000003</v>
      </c>
      <c r="E46" s="40">
        <v>33.700000000000003</v>
      </c>
      <c r="F46" s="40">
        <v>34.200000000000003</v>
      </c>
      <c r="G46" s="47">
        <v>34.700000000000003</v>
      </c>
      <c r="H46" s="40">
        <v>36.700000000000003</v>
      </c>
      <c r="I46" s="40">
        <v>36.700000000000003</v>
      </c>
      <c r="N46" s="49"/>
      <c r="O46" s="49"/>
      <c r="P46" s="49"/>
      <c r="Q46" s="49"/>
    </row>
    <row r="47" spans="2:17" ht="14.25" customHeight="1" x14ac:dyDescent="0.25">
      <c r="C47" t="s">
        <v>76</v>
      </c>
      <c r="D47" s="40">
        <v>1.5</v>
      </c>
      <c r="E47" s="40">
        <v>1.5</v>
      </c>
      <c r="F47" s="40">
        <v>1.8</v>
      </c>
      <c r="G47" s="47">
        <v>2.35</v>
      </c>
      <c r="H47" s="40">
        <v>2.8</v>
      </c>
      <c r="I47" s="40">
        <v>3.1</v>
      </c>
      <c r="N47" s="49"/>
      <c r="O47" s="49"/>
      <c r="P47" s="49"/>
      <c r="Q47" s="49"/>
    </row>
    <row r="48" spans="2:17" ht="14.25" customHeight="1" x14ac:dyDescent="0.25">
      <c r="C48" t="s">
        <v>36</v>
      </c>
      <c r="D48" s="40">
        <v>0.4</v>
      </c>
      <c r="E48" s="40">
        <v>0.6</v>
      </c>
      <c r="F48" s="40">
        <v>0.8</v>
      </c>
      <c r="G48" s="47">
        <v>1</v>
      </c>
      <c r="H48" s="40">
        <v>1.4</v>
      </c>
      <c r="I48" s="40">
        <v>1.7</v>
      </c>
      <c r="N48" s="49"/>
      <c r="O48" s="49"/>
      <c r="P48" s="49"/>
      <c r="Q48" s="49"/>
    </row>
    <row r="49" spans="2:17" ht="14.25" customHeight="1" x14ac:dyDescent="0.25">
      <c r="C49" t="s">
        <v>77</v>
      </c>
      <c r="D49" s="40">
        <v>0</v>
      </c>
      <c r="E49" s="40">
        <v>0</v>
      </c>
      <c r="F49" s="40">
        <v>0</v>
      </c>
      <c r="G49" s="47">
        <v>0</v>
      </c>
      <c r="H49" s="40">
        <v>0</v>
      </c>
      <c r="I49" s="40">
        <v>0</v>
      </c>
      <c r="N49" s="49"/>
      <c r="O49" s="49"/>
      <c r="P49" s="49"/>
      <c r="Q49" s="49"/>
    </row>
    <row r="50" spans="2:17" ht="14.25" customHeight="1" x14ac:dyDescent="0.25">
      <c r="C50" t="s">
        <v>78</v>
      </c>
      <c r="D50" s="40">
        <v>0.4</v>
      </c>
      <c r="E50" s="40">
        <v>0.75</v>
      </c>
      <c r="F50" s="40">
        <v>1.17</v>
      </c>
      <c r="G50" s="47">
        <v>2.81</v>
      </c>
      <c r="H50" s="40">
        <v>4.76</v>
      </c>
      <c r="I50" s="40">
        <v>7.95</v>
      </c>
      <c r="N50" s="49"/>
      <c r="O50" s="49"/>
      <c r="P50" s="49"/>
      <c r="Q50" s="49"/>
    </row>
    <row r="51" spans="2:17" ht="14.25" customHeight="1" x14ac:dyDescent="0.25">
      <c r="C51" t="s">
        <v>79</v>
      </c>
      <c r="D51" s="40">
        <v>49.160000000000004</v>
      </c>
      <c r="E51" s="40">
        <v>50.29</v>
      </c>
      <c r="F51" s="40">
        <v>51.56</v>
      </c>
      <c r="G51" s="47">
        <v>52.69</v>
      </c>
      <c r="H51" s="40">
        <v>54.120000000000005</v>
      </c>
      <c r="I51" s="40">
        <v>56.82</v>
      </c>
      <c r="N51" s="49"/>
      <c r="O51" s="49"/>
      <c r="P51" s="49"/>
      <c r="Q51" s="49"/>
    </row>
    <row r="52" spans="2:17" ht="14.25" customHeight="1" x14ac:dyDescent="0.25">
      <c r="C52" s="53" t="s">
        <v>40</v>
      </c>
      <c r="D52" s="52">
        <f>SUM(D46:D51)</f>
        <v>83.66</v>
      </c>
      <c r="E52" s="52">
        <f t="shared" ref="E52" si="14">SUM(E46:E51)</f>
        <v>86.84</v>
      </c>
      <c r="F52" s="52">
        <f t="shared" ref="F52" si="15">SUM(F46:F51)</f>
        <v>89.53</v>
      </c>
      <c r="G52" s="52">
        <f t="shared" ref="G52" si="16">SUM(G46:G51)</f>
        <v>93.550000000000011</v>
      </c>
      <c r="H52" s="52">
        <f t="shared" ref="H52" si="17">SUM(H46:H51)</f>
        <v>99.78</v>
      </c>
      <c r="I52" s="52">
        <f t="shared" ref="I52" si="18">SUM(I46:I51)</f>
        <v>106.27000000000001</v>
      </c>
      <c r="N52" s="49"/>
      <c r="O52" s="49"/>
      <c r="P52" s="49"/>
      <c r="Q52" s="49"/>
    </row>
    <row r="53" spans="2:17" ht="14.25" customHeight="1" x14ac:dyDescent="0.25">
      <c r="D53" s="40" t="s">
        <v>64</v>
      </c>
      <c r="E53" s="40" t="s">
        <v>64</v>
      </c>
      <c r="F53" s="40" t="s">
        <v>64</v>
      </c>
      <c r="G53" s="40"/>
      <c r="H53" s="40"/>
      <c r="I53" s="40"/>
      <c r="N53" s="49"/>
      <c r="O53" s="49"/>
      <c r="P53" s="49"/>
      <c r="Q53" s="49"/>
    </row>
    <row r="54" spans="2:17" ht="14.25" customHeight="1" x14ac:dyDescent="0.25">
      <c r="C54" t="s">
        <v>44</v>
      </c>
      <c r="D54" s="40">
        <v>13.975</v>
      </c>
      <c r="E54" s="40">
        <v>13.938000000000001</v>
      </c>
      <c r="F54" s="40">
        <v>13.888999999999999</v>
      </c>
      <c r="G54" s="40">
        <v>13.925000000000001</v>
      </c>
      <c r="H54" s="40">
        <v>13.89</v>
      </c>
      <c r="I54" s="40">
        <v>13.846</v>
      </c>
      <c r="N54" s="49"/>
      <c r="O54" s="49"/>
      <c r="P54" s="49"/>
      <c r="Q54" s="49"/>
    </row>
    <row r="55" spans="2:17" ht="14.25" customHeight="1" x14ac:dyDescent="0.25">
      <c r="C55" t="s">
        <v>80</v>
      </c>
      <c r="D55" s="40">
        <v>18.816083477874813</v>
      </c>
      <c r="E55" s="40">
        <v>23.765452546528412</v>
      </c>
      <c r="F55" s="40">
        <v>27.954968182718712</v>
      </c>
      <c r="G55" s="40">
        <v>32.34345563888921</v>
      </c>
      <c r="H55" s="40">
        <v>37.569094508227415</v>
      </c>
      <c r="I55" s="40">
        <v>45.40726431295986</v>
      </c>
      <c r="N55" s="49"/>
      <c r="O55" s="49"/>
      <c r="P55" s="49"/>
      <c r="Q55" s="49"/>
    </row>
    <row r="56" spans="2:17" ht="14.25" customHeight="1" x14ac:dyDescent="0.25">
      <c r="C56" t="s">
        <v>50</v>
      </c>
      <c r="D56" s="40">
        <v>1.07667554026009</v>
      </c>
      <c r="E56" s="40">
        <v>1.7950675250325001</v>
      </c>
      <c r="F56" s="40">
        <v>2.7823242492370901</v>
      </c>
      <c r="G56" s="40">
        <v>4.0384457128738598</v>
      </c>
      <c r="H56" s="40">
        <v>5.4746213911529997</v>
      </c>
      <c r="I56" s="40">
        <v>7.1796618088643198</v>
      </c>
      <c r="N56" s="49"/>
      <c r="O56" s="49"/>
      <c r="P56" s="49"/>
      <c r="Q56" s="49"/>
    </row>
    <row r="57" spans="2:17" ht="14.25" customHeight="1" x14ac:dyDescent="0.25">
      <c r="C57" t="s">
        <v>52</v>
      </c>
      <c r="D57" s="40">
        <v>29.82</v>
      </c>
      <c r="E57" s="40">
        <v>29.245000000000001</v>
      </c>
      <c r="F57" s="40">
        <v>27.802</v>
      </c>
      <c r="G57" s="40">
        <v>26.805</v>
      </c>
      <c r="H57" s="40">
        <v>26.553000000000001</v>
      </c>
      <c r="I57" s="40">
        <v>25.452999999999999</v>
      </c>
      <c r="N57" s="49"/>
      <c r="O57" s="49"/>
      <c r="P57" s="49"/>
      <c r="Q57" s="49"/>
    </row>
    <row r="58" spans="2:17" ht="14.25" customHeight="1" x14ac:dyDescent="0.25">
      <c r="C58" t="s">
        <v>81</v>
      </c>
      <c r="D58" s="40">
        <v>11.459999999999999</v>
      </c>
      <c r="E58" s="40">
        <v>11.13</v>
      </c>
      <c r="F58" s="40">
        <v>9.4079999999999995</v>
      </c>
      <c r="G58" s="40">
        <v>8.4779999999999998</v>
      </c>
      <c r="H58" s="40">
        <v>8.7379999999999995</v>
      </c>
      <c r="I58" s="40">
        <v>8.6280000000000001</v>
      </c>
      <c r="N58" s="49"/>
      <c r="O58" s="49"/>
      <c r="P58" s="49"/>
      <c r="Q58" s="49"/>
    </row>
    <row r="59" spans="2:17" ht="14.25" customHeight="1" x14ac:dyDescent="0.25">
      <c r="C59" s="51" t="s">
        <v>60</v>
      </c>
      <c r="D59" s="50">
        <f>SUM(D54:D58)</f>
        <v>75.147759018134906</v>
      </c>
      <c r="E59" s="50">
        <f t="shared" ref="E59" si="19">SUM(E54:E58)</f>
        <v>79.873520071560904</v>
      </c>
      <c r="F59" s="50">
        <f t="shared" ref="F59" si="20">SUM(F54:F58)</f>
        <v>81.836292431955812</v>
      </c>
      <c r="G59" s="50">
        <f t="shared" ref="G59" si="21">SUM(G54:G58)</f>
        <v>85.589901351763061</v>
      </c>
      <c r="H59" s="50">
        <f t="shared" ref="H59" si="22">SUM(H54:H58)</f>
        <v>92.224715899380413</v>
      </c>
      <c r="I59" s="50">
        <f t="shared" ref="I59" si="23">SUM(I54:I58)</f>
        <v>100.51392612182418</v>
      </c>
      <c r="N59" s="49"/>
      <c r="O59" s="49"/>
      <c r="P59" s="49"/>
      <c r="Q59" s="49"/>
    </row>
    <row r="60" spans="2:17" ht="14.25" customHeight="1" x14ac:dyDescent="0.25">
      <c r="D60" s="40" t="s">
        <v>64</v>
      </c>
      <c r="E60" s="40" t="s">
        <v>64</v>
      </c>
      <c r="F60" s="40"/>
      <c r="G60" s="40"/>
      <c r="H60" s="40"/>
      <c r="I60" s="40"/>
      <c r="N60" s="49"/>
      <c r="O60" s="49"/>
      <c r="P60" s="49"/>
      <c r="Q60" s="49"/>
    </row>
    <row r="61" spans="2:17" ht="14.25" customHeight="1" x14ac:dyDescent="0.3">
      <c r="B61" s="48"/>
      <c r="C61" s="45" t="s">
        <v>63</v>
      </c>
      <c r="D61" s="44">
        <f>+D59-D52</f>
        <v>-8.5122409818650908</v>
      </c>
      <c r="E61" s="44">
        <f t="shared" ref="E61:I61" si="24">+E59-E52</f>
        <v>-6.9664799284390995</v>
      </c>
      <c r="F61" s="44">
        <f t="shared" si="24"/>
        <v>-7.6937075680441893</v>
      </c>
      <c r="G61" s="44">
        <f t="shared" si="24"/>
        <v>-7.9600986482369507</v>
      </c>
      <c r="H61" s="44">
        <f t="shared" si="24"/>
        <v>-7.5552841006195877</v>
      </c>
      <c r="I61" s="44">
        <f t="shared" si="24"/>
        <v>-5.7560738781758261</v>
      </c>
      <c r="N61" s="49"/>
      <c r="O61" s="49"/>
      <c r="P61" s="49"/>
      <c r="Q61" s="49"/>
    </row>
    <row r="62" spans="2:17" ht="14.25" customHeight="1" x14ac:dyDescent="0.3">
      <c r="B62" s="46"/>
      <c r="C62" s="54"/>
      <c r="D62" s="54"/>
      <c r="E62" s="54"/>
      <c r="F62" s="54"/>
      <c r="G62" s="43"/>
      <c r="H62" s="54"/>
      <c r="I62" s="54"/>
      <c r="N62" s="49"/>
      <c r="O62" s="49"/>
      <c r="P62" s="49"/>
      <c r="Q62" s="49"/>
    </row>
    <row r="63" spans="2:17" ht="14.25" customHeight="1" x14ac:dyDescent="0.25">
      <c r="D63" t="s">
        <v>64</v>
      </c>
      <c r="E63" t="s">
        <v>64</v>
      </c>
      <c r="F63" t="s">
        <v>64</v>
      </c>
      <c r="G63" s="42"/>
      <c r="N63" s="49"/>
      <c r="O63" s="49"/>
      <c r="P63" s="49"/>
      <c r="Q63" s="49"/>
    </row>
    <row r="64" spans="2:17" ht="14.25" customHeight="1" x14ac:dyDescent="0.3">
      <c r="B64" s="48"/>
      <c r="C64" s="41"/>
      <c r="D64" s="41">
        <v>2024</v>
      </c>
      <c r="E64" s="41">
        <v>2025</v>
      </c>
      <c r="F64" s="41">
        <v>2026</v>
      </c>
      <c r="G64" s="41">
        <v>2027</v>
      </c>
      <c r="H64" s="41">
        <v>2028</v>
      </c>
      <c r="I64" s="41">
        <v>2029</v>
      </c>
      <c r="N64" s="49"/>
      <c r="O64" s="49"/>
      <c r="P64" s="49"/>
      <c r="Q64" s="49"/>
    </row>
    <row r="65" spans="2:17" ht="14.25" customHeight="1" x14ac:dyDescent="0.3">
      <c r="B65" s="48" t="s">
        <v>57</v>
      </c>
      <c r="C65" t="s">
        <v>74</v>
      </c>
      <c r="D65" s="40">
        <v>0</v>
      </c>
      <c r="E65" s="40">
        <v>0</v>
      </c>
      <c r="F65" s="40">
        <v>0</v>
      </c>
      <c r="G65" s="47">
        <v>0</v>
      </c>
      <c r="H65" s="40">
        <v>0</v>
      </c>
      <c r="I65" s="40">
        <v>0</v>
      </c>
      <c r="N65" s="49"/>
      <c r="O65" s="49"/>
      <c r="P65" s="49"/>
      <c r="Q65" s="49"/>
    </row>
    <row r="66" spans="2:17" ht="14.25" customHeight="1" x14ac:dyDescent="0.25">
      <c r="C66" t="s">
        <v>76</v>
      </c>
      <c r="D66" s="40">
        <v>3.0990000000000002</v>
      </c>
      <c r="E66" s="40">
        <v>4.3979999999999997</v>
      </c>
      <c r="F66" s="40">
        <v>4.9980000000000002</v>
      </c>
      <c r="G66" s="47">
        <v>5.9969999999999999</v>
      </c>
      <c r="H66" s="40">
        <v>7.492</v>
      </c>
      <c r="I66" s="40">
        <v>7.8719999999999999</v>
      </c>
      <c r="N66" s="49"/>
      <c r="O66" s="49"/>
      <c r="P66" s="49"/>
      <c r="Q66" s="49"/>
    </row>
    <row r="67" spans="2:17" ht="14.25" customHeight="1" x14ac:dyDescent="0.25">
      <c r="C67" t="s">
        <v>36</v>
      </c>
      <c r="D67" s="40">
        <v>1.5</v>
      </c>
      <c r="E67" s="40">
        <v>1.8</v>
      </c>
      <c r="F67" s="40">
        <v>2.1</v>
      </c>
      <c r="G67" s="47">
        <v>2.5</v>
      </c>
      <c r="H67" s="40">
        <v>3.1</v>
      </c>
      <c r="I67" s="40">
        <v>3.7</v>
      </c>
      <c r="N67" s="49"/>
      <c r="O67" s="49"/>
      <c r="P67" s="49"/>
      <c r="Q67" s="49"/>
    </row>
    <row r="68" spans="2:17" ht="14.25" customHeight="1" x14ac:dyDescent="0.25">
      <c r="C68" t="s">
        <v>77</v>
      </c>
      <c r="D68" s="40">
        <v>0</v>
      </c>
      <c r="E68" s="40">
        <v>0</v>
      </c>
      <c r="F68" s="40">
        <v>0</v>
      </c>
      <c r="G68" s="47">
        <v>0</v>
      </c>
      <c r="H68" s="40">
        <v>0</v>
      </c>
      <c r="I68" s="40">
        <v>0</v>
      </c>
      <c r="N68" s="49"/>
      <c r="O68" s="49"/>
      <c r="P68" s="49"/>
      <c r="Q68" s="49"/>
    </row>
    <row r="69" spans="2:17" ht="14.25" customHeight="1" x14ac:dyDescent="0.25">
      <c r="C69" t="s">
        <v>78</v>
      </c>
      <c r="D69" s="40">
        <v>0</v>
      </c>
      <c r="E69" s="40">
        <v>0</v>
      </c>
      <c r="F69" s="40">
        <v>0.84199999999999997</v>
      </c>
      <c r="G69" s="47">
        <v>2.4969999999999999</v>
      </c>
      <c r="H69" s="40">
        <v>3.5270000000000001</v>
      </c>
      <c r="I69" s="40">
        <v>3.7549999999999999</v>
      </c>
      <c r="N69" s="49"/>
      <c r="O69" s="49"/>
      <c r="P69" s="49"/>
      <c r="Q69" s="49"/>
    </row>
    <row r="70" spans="2:17" ht="14.25" customHeight="1" x14ac:dyDescent="0.25">
      <c r="C70" t="s">
        <v>79</v>
      </c>
      <c r="D70" s="40">
        <v>33.528999999999996</v>
      </c>
      <c r="E70" s="40">
        <v>33.15</v>
      </c>
      <c r="F70" s="40">
        <v>33.766999999999996</v>
      </c>
      <c r="G70" s="47">
        <v>34.547000000000004</v>
      </c>
      <c r="H70" s="40">
        <v>35.128</v>
      </c>
      <c r="I70" s="40">
        <v>35.727000000000004</v>
      </c>
      <c r="N70" s="49"/>
      <c r="O70" s="49"/>
      <c r="P70" s="49"/>
      <c r="Q70" s="49"/>
    </row>
    <row r="71" spans="2:17" ht="14.25" customHeight="1" x14ac:dyDescent="0.25">
      <c r="C71" s="53" t="s">
        <v>40</v>
      </c>
      <c r="D71" s="52">
        <f>SUM(D65:D70)</f>
        <v>38.128</v>
      </c>
      <c r="E71" s="52">
        <f t="shared" ref="E71" si="25">SUM(E65:E70)</f>
        <v>39.347999999999999</v>
      </c>
      <c r="F71" s="52">
        <f t="shared" ref="F71" si="26">SUM(F65:F70)</f>
        <v>41.706999999999994</v>
      </c>
      <c r="G71" s="52">
        <f t="shared" ref="G71" si="27">SUM(G65:G70)</f>
        <v>45.541000000000004</v>
      </c>
      <c r="H71" s="52">
        <f t="shared" ref="H71" si="28">SUM(H65:H70)</f>
        <v>49.247</v>
      </c>
      <c r="I71" s="52">
        <f t="shared" ref="I71" si="29">SUM(I65:I70)</f>
        <v>51.054000000000002</v>
      </c>
      <c r="N71" s="49"/>
      <c r="O71" s="49"/>
      <c r="P71" s="49"/>
      <c r="Q71" s="49"/>
    </row>
    <row r="72" spans="2:17" ht="14.25" customHeight="1" x14ac:dyDescent="0.25">
      <c r="D72" s="40" t="s">
        <v>64</v>
      </c>
      <c r="E72" s="40" t="s">
        <v>64</v>
      </c>
      <c r="F72" s="40" t="s">
        <v>64</v>
      </c>
      <c r="G72" s="40"/>
      <c r="H72" s="40"/>
      <c r="I72" s="40"/>
      <c r="N72" s="49"/>
      <c r="O72" s="49"/>
      <c r="P72" s="49"/>
      <c r="Q72" s="49"/>
    </row>
    <row r="73" spans="2:17" ht="14.25" customHeight="1" x14ac:dyDescent="0.25">
      <c r="C73" t="s">
        <v>44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N73" s="49"/>
      <c r="O73" s="49"/>
      <c r="P73" s="49"/>
      <c r="Q73" s="49"/>
    </row>
    <row r="74" spans="2:17" ht="14.25" customHeight="1" x14ac:dyDescent="0.25">
      <c r="C74" t="s">
        <v>80</v>
      </c>
      <c r="D74" s="40">
        <v>25.444790586513598</v>
      </c>
      <c r="E74" s="40">
        <v>26.2279313112236</v>
      </c>
      <c r="F74" s="40">
        <v>26.8069501132826</v>
      </c>
      <c r="G74" s="40">
        <v>30.328640513468699</v>
      </c>
      <c r="H74" s="40">
        <v>32.8358330277878</v>
      </c>
      <c r="I74" s="40">
        <v>33.067664705272101</v>
      </c>
      <c r="N74" s="49"/>
      <c r="O74" s="49"/>
      <c r="P74" s="49"/>
      <c r="Q74" s="49"/>
    </row>
    <row r="75" spans="2:17" ht="14.25" customHeight="1" x14ac:dyDescent="0.25">
      <c r="C75" t="s">
        <v>50</v>
      </c>
      <c r="D75" s="40">
        <v>4.1173280299760098</v>
      </c>
      <c r="E75" s="40">
        <v>5.0227436641761898</v>
      </c>
      <c r="F75" s="40">
        <v>6.4766957774903497</v>
      </c>
      <c r="G75" s="40">
        <v>7.6002042286876597</v>
      </c>
      <c r="H75" s="40">
        <v>9.0700176377834296</v>
      </c>
      <c r="I75" s="40">
        <v>10.061348624133901</v>
      </c>
      <c r="N75" s="49"/>
      <c r="O75" s="49"/>
      <c r="P75" s="49"/>
      <c r="Q75" s="49"/>
    </row>
    <row r="76" spans="2:17" ht="14.25" customHeight="1" x14ac:dyDescent="0.25">
      <c r="C76" t="s">
        <v>52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N76" s="49"/>
      <c r="O76" s="49"/>
      <c r="P76" s="49"/>
      <c r="Q76" s="49"/>
    </row>
    <row r="77" spans="2:17" ht="14.25" customHeight="1" x14ac:dyDescent="0.25">
      <c r="C77" t="s">
        <v>81</v>
      </c>
      <c r="D77" s="40">
        <v>10.398999999999999</v>
      </c>
      <c r="E77" s="40">
        <v>13.055</v>
      </c>
      <c r="F77" s="40">
        <v>12.964</v>
      </c>
      <c r="G77" s="40">
        <v>12.683</v>
      </c>
      <c r="H77" s="40">
        <v>12.065</v>
      </c>
      <c r="I77" s="40">
        <v>11.659000000000001</v>
      </c>
      <c r="N77" s="49"/>
      <c r="O77" s="49"/>
      <c r="P77" s="49"/>
      <c r="Q77" s="49"/>
    </row>
    <row r="78" spans="2:17" ht="14.25" customHeight="1" x14ac:dyDescent="0.25">
      <c r="C78" s="51" t="s">
        <v>60</v>
      </c>
      <c r="D78" s="50">
        <f>SUM(D73:D77)</f>
        <v>39.961118616489607</v>
      </c>
      <c r="E78" s="50">
        <f t="shared" ref="E78" si="30">SUM(E73:E77)</f>
        <v>44.305674975399789</v>
      </c>
      <c r="F78" s="50">
        <f t="shared" ref="F78" si="31">SUM(F73:F77)</f>
        <v>46.247645890772951</v>
      </c>
      <c r="G78" s="50">
        <f t="shared" ref="G78" si="32">SUM(G73:G77)</f>
        <v>50.611844742156357</v>
      </c>
      <c r="H78" s="50">
        <f t="shared" ref="H78" si="33">SUM(H73:H77)</f>
        <v>53.970850665571227</v>
      </c>
      <c r="I78" s="50">
        <f t="shared" ref="I78" si="34">SUM(I73:I77)</f>
        <v>54.788013329405999</v>
      </c>
      <c r="N78" s="49"/>
      <c r="O78" s="49"/>
      <c r="P78" s="49"/>
      <c r="Q78" s="49"/>
    </row>
    <row r="79" spans="2:17" ht="14.25" customHeight="1" x14ac:dyDescent="0.25">
      <c r="D79" s="40" t="s">
        <v>64</v>
      </c>
      <c r="E79" s="40" t="s">
        <v>64</v>
      </c>
      <c r="F79" s="40"/>
      <c r="G79" s="40"/>
      <c r="H79" s="40"/>
      <c r="I79" s="40"/>
      <c r="N79" s="49"/>
      <c r="O79" s="49"/>
      <c r="P79" s="49"/>
      <c r="Q79" s="49"/>
    </row>
    <row r="80" spans="2:17" ht="14.25" customHeight="1" x14ac:dyDescent="0.3">
      <c r="B80" s="48"/>
      <c r="C80" s="45" t="s">
        <v>63</v>
      </c>
      <c r="D80" s="44">
        <f>+D78-D71</f>
        <v>1.8331186164896067</v>
      </c>
      <c r="E80" s="44">
        <f t="shared" ref="E80:I80" si="35">+E78-E71</f>
        <v>4.9576749753997902</v>
      </c>
      <c r="F80" s="44">
        <f t="shared" si="35"/>
        <v>4.5406458907729572</v>
      </c>
      <c r="G80" s="44">
        <f t="shared" si="35"/>
        <v>5.0708447421563534</v>
      </c>
      <c r="H80" s="44">
        <f t="shared" si="35"/>
        <v>4.7238506655712271</v>
      </c>
      <c r="I80" s="44">
        <f t="shared" si="35"/>
        <v>3.7340133294059967</v>
      </c>
      <c r="N80" s="49"/>
      <c r="O80" s="49"/>
      <c r="P80" s="49"/>
      <c r="Q80" s="49"/>
    </row>
    <row r="81" spans="2:17" ht="14.25" customHeight="1" x14ac:dyDescent="0.3">
      <c r="B81" s="46"/>
      <c r="C81" s="54"/>
      <c r="D81" s="54" t="s">
        <v>64</v>
      </c>
      <c r="E81" s="54" t="s">
        <v>64</v>
      </c>
      <c r="F81" s="54" t="s">
        <v>64</v>
      </c>
      <c r="G81" s="43"/>
      <c r="H81" s="54"/>
      <c r="I81" s="54"/>
      <c r="N81" s="49"/>
      <c r="O81" s="49"/>
      <c r="P81" s="49"/>
      <c r="Q81" s="49"/>
    </row>
    <row r="82" spans="2:17" ht="14.25" customHeight="1" x14ac:dyDescent="0.3">
      <c r="B82" s="48"/>
      <c r="G82" s="42"/>
      <c r="N82" s="49"/>
      <c r="O82" s="49"/>
      <c r="P82" s="49"/>
      <c r="Q82" s="49"/>
    </row>
    <row r="83" spans="2:17" ht="14.25" customHeight="1" x14ac:dyDescent="0.25">
      <c r="C83" s="41"/>
      <c r="D83" s="41">
        <v>2024</v>
      </c>
      <c r="E83" s="41">
        <v>2025</v>
      </c>
      <c r="F83" s="41">
        <v>2026</v>
      </c>
      <c r="G83" s="41">
        <v>2027</v>
      </c>
      <c r="H83" s="41">
        <v>2028</v>
      </c>
      <c r="I83" s="41">
        <v>2029</v>
      </c>
      <c r="N83" s="49"/>
      <c r="O83" s="49"/>
      <c r="P83" s="49"/>
      <c r="Q83" s="49"/>
    </row>
    <row r="84" spans="2:17" ht="14.25" customHeight="1" x14ac:dyDescent="0.3">
      <c r="B84" s="48" t="s">
        <v>82</v>
      </c>
      <c r="C84" t="s">
        <v>74</v>
      </c>
      <c r="D84" s="40">
        <v>126.45000000000002</v>
      </c>
      <c r="E84" s="40">
        <v>130.62899999999999</v>
      </c>
      <c r="F84" s="40">
        <v>138.82400000000001</v>
      </c>
      <c r="G84" s="40">
        <v>144.77499999999998</v>
      </c>
      <c r="H84" s="40">
        <v>152.11200000000002</v>
      </c>
      <c r="I84" s="40">
        <v>157.196</v>
      </c>
      <c r="L84" t="s">
        <v>83</v>
      </c>
      <c r="N84" s="49"/>
      <c r="O84" s="49"/>
      <c r="P84" s="49"/>
      <c r="Q84" s="49"/>
    </row>
    <row r="85" spans="2:17" ht="14.25" customHeight="1" x14ac:dyDescent="0.3">
      <c r="B85" s="48"/>
      <c r="C85" t="s">
        <v>76</v>
      </c>
      <c r="D85" s="40">
        <v>10.149000000000001</v>
      </c>
      <c r="E85" s="40">
        <v>12.698</v>
      </c>
      <c r="F85" s="40">
        <v>15.798000000000002</v>
      </c>
      <c r="G85" s="40">
        <v>19.147000000000002</v>
      </c>
      <c r="H85" s="40">
        <v>22.992000000000001</v>
      </c>
      <c r="I85" s="40">
        <v>26.072000000000003</v>
      </c>
      <c r="J85" s="40"/>
      <c r="N85" s="49"/>
      <c r="O85" s="49"/>
      <c r="P85" s="49"/>
      <c r="Q85" s="49"/>
    </row>
    <row r="86" spans="2:17" ht="14.25" customHeight="1" x14ac:dyDescent="0.3">
      <c r="B86" s="48"/>
      <c r="C86" t="s">
        <v>36</v>
      </c>
      <c r="D86" s="40">
        <v>7.67</v>
      </c>
      <c r="E86" s="40">
        <v>10.4</v>
      </c>
      <c r="F86" s="40">
        <v>12.6</v>
      </c>
      <c r="G86" s="40">
        <v>14.5</v>
      </c>
      <c r="H86" s="40">
        <v>17.399999999999999</v>
      </c>
      <c r="I86" s="40">
        <v>19.399999999999999</v>
      </c>
      <c r="J86" s="40"/>
      <c r="N86" s="49"/>
      <c r="O86" s="49"/>
      <c r="P86" s="49"/>
      <c r="Q86" s="49"/>
    </row>
    <row r="87" spans="2:17" ht="14.25" customHeight="1" x14ac:dyDescent="0.3">
      <c r="B87" s="48"/>
      <c r="C87" t="s">
        <v>77</v>
      </c>
      <c r="D87" s="40">
        <v>10.38</v>
      </c>
      <c r="E87" s="40">
        <v>10.661</v>
      </c>
      <c r="F87" s="40">
        <v>10.958</v>
      </c>
      <c r="G87" s="40">
        <v>12.178000000000001</v>
      </c>
      <c r="H87" s="40">
        <v>13.176</v>
      </c>
      <c r="I87" s="40">
        <v>14.796999999999999</v>
      </c>
      <c r="J87" s="40"/>
      <c r="N87" s="49"/>
      <c r="O87" s="49"/>
      <c r="P87" s="49"/>
      <c r="Q87" s="49"/>
    </row>
    <row r="88" spans="2:17" ht="14.25" customHeight="1" x14ac:dyDescent="0.3">
      <c r="B88" s="48"/>
      <c r="C88" t="s">
        <v>78</v>
      </c>
      <c r="D88" s="40">
        <v>0.39500000000000002</v>
      </c>
      <c r="E88" s="40">
        <v>0.748</v>
      </c>
      <c r="F88" s="40">
        <v>2.0150000000000001</v>
      </c>
      <c r="G88" s="40">
        <v>7.8829999999999991</v>
      </c>
      <c r="H88" s="40">
        <v>14.516999999999999</v>
      </c>
      <c r="I88" s="40">
        <v>21.97</v>
      </c>
      <c r="J88" s="40"/>
      <c r="N88" s="49"/>
      <c r="O88" s="49"/>
      <c r="P88" s="49"/>
      <c r="Q88" s="49"/>
    </row>
    <row r="89" spans="2:17" ht="14.25" customHeight="1" x14ac:dyDescent="0.3">
      <c r="B89" s="48"/>
      <c r="C89" t="s">
        <v>79</v>
      </c>
      <c r="D89" s="40">
        <v>246.273</v>
      </c>
      <c r="E89" s="40">
        <v>246.21599999999998</v>
      </c>
      <c r="F89" s="40">
        <v>247.44499999999999</v>
      </c>
      <c r="G89" s="40">
        <v>248.51599999999996</v>
      </c>
      <c r="H89" s="40">
        <v>249.66599999999997</v>
      </c>
      <c r="I89" s="40">
        <v>253.52000000000004</v>
      </c>
      <c r="J89" s="40"/>
      <c r="N89" s="49"/>
      <c r="O89" s="49"/>
      <c r="P89" s="49"/>
      <c r="Q89" s="49"/>
    </row>
    <row r="90" spans="2:17" ht="14.25" customHeight="1" x14ac:dyDescent="0.3">
      <c r="B90" s="48"/>
      <c r="C90" s="53" t="s">
        <v>40</v>
      </c>
      <c r="D90" s="52">
        <f>SUM(D84:D89)</f>
        <v>401.31700000000001</v>
      </c>
      <c r="E90" s="52">
        <f t="shared" ref="E90" si="36">SUM(E84:E89)</f>
        <v>411.35199999999998</v>
      </c>
      <c r="F90" s="52">
        <f t="shared" ref="F90" si="37">SUM(F84:F89)</f>
        <v>427.64</v>
      </c>
      <c r="G90" s="52">
        <f t="shared" ref="G90" si="38">SUM(G84:G89)</f>
        <v>446.99899999999991</v>
      </c>
      <c r="H90" s="52">
        <f t="shared" ref="H90" si="39">SUM(H84:H89)</f>
        <v>469.86299999999994</v>
      </c>
      <c r="I90" s="52">
        <f t="shared" ref="I90" si="40">SUM(I84:I89)</f>
        <v>492.95500000000004</v>
      </c>
      <c r="J90" s="40"/>
      <c r="N90" s="49"/>
      <c r="O90" s="49"/>
      <c r="P90" s="49"/>
      <c r="Q90" s="49"/>
    </row>
    <row r="91" spans="2:17" ht="14.25" customHeight="1" x14ac:dyDescent="0.3">
      <c r="B91" s="48"/>
      <c r="D91" s="40"/>
      <c r="E91" s="40"/>
      <c r="F91" s="40"/>
      <c r="G91" s="40"/>
      <c r="H91" s="40"/>
      <c r="I91" s="40"/>
      <c r="J91" s="40"/>
      <c r="N91" s="49"/>
      <c r="O91" s="49"/>
      <c r="P91" s="49"/>
      <c r="Q91" s="49"/>
    </row>
    <row r="92" spans="2:17" ht="14.25" customHeight="1" x14ac:dyDescent="0.3">
      <c r="B92" s="48"/>
      <c r="C92" t="s">
        <v>44</v>
      </c>
      <c r="D92" s="40">
        <v>222.03700000000001</v>
      </c>
      <c r="E92" s="40">
        <v>222.524</v>
      </c>
      <c r="F92" s="40">
        <v>222.56</v>
      </c>
      <c r="G92" s="40">
        <v>222.779</v>
      </c>
      <c r="H92" s="40">
        <v>222.84899999999999</v>
      </c>
      <c r="I92" s="40">
        <v>222.83099999999999</v>
      </c>
      <c r="N92" s="49"/>
      <c r="O92" s="49"/>
      <c r="P92" s="49"/>
      <c r="Q92" s="49"/>
    </row>
    <row r="93" spans="2:17" ht="14.25" customHeight="1" x14ac:dyDescent="0.3">
      <c r="B93" s="48"/>
      <c r="C93" t="s">
        <v>80</v>
      </c>
      <c r="D93" s="40">
        <v>99.404991427473647</v>
      </c>
      <c r="E93" s="40">
        <v>107.53680955123056</v>
      </c>
      <c r="F93" s="40">
        <v>115.79116158291956</v>
      </c>
      <c r="G93" s="40">
        <v>127.57876444703204</v>
      </c>
      <c r="H93" s="40">
        <v>140.15016598320344</v>
      </c>
      <c r="I93" s="40">
        <v>154.66312547707736</v>
      </c>
      <c r="J93" s="40"/>
      <c r="N93" s="49"/>
      <c r="O93" s="49"/>
      <c r="P93" s="49"/>
      <c r="Q93" s="49"/>
    </row>
    <row r="94" spans="2:17" ht="14.25" customHeight="1" x14ac:dyDescent="0.3">
      <c r="B94" s="48"/>
      <c r="C94" t="s">
        <v>50</v>
      </c>
      <c r="D94" s="40">
        <v>9.6864955392503802</v>
      </c>
      <c r="E94" s="40">
        <v>12.618328123687752</v>
      </c>
      <c r="F94" s="40">
        <v>16.579399489422368</v>
      </c>
      <c r="G94" s="40">
        <v>20.739767115709149</v>
      </c>
      <c r="H94" s="40">
        <v>25.666793640394367</v>
      </c>
      <c r="I94" s="40">
        <v>30.637783426972423</v>
      </c>
      <c r="J94" s="40"/>
      <c r="N94" s="49"/>
      <c r="O94" s="49"/>
      <c r="P94" s="49"/>
      <c r="Q94" s="49"/>
    </row>
    <row r="95" spans="2:17" ht="14.25" customHeight="1" x14ac:dyDescent="0.3">
      <c r="B95" s="48"/>
      <c r="C95" t="s">
        <v>52</v>
      </c>
      <c r="D95" s="40">
        <v>80.039000000000001</v>
      </c>
      <c r="E95" s="40">
        <v>78.977000000000004</v>
      </c>
      <c r="F95" s="40">
        <v>77.703000000000003</v>
      </c>
      <c r="G95" s="40">
        <v>75.823999999999998</v>
      </c>
      <c r="H95" s="40">
        <v>74.786000000000001</v>
      </c>
      <c r="I95" s="40">
        <v>72.495999999999995</v>
      </c>
      <c r="J95" s="40"/>
      <c r="N95" s="49"/>
      <c r="O95" s="49"/>
      <c r="P95" s="49"/>
      <c r="Q95" s="49"/>
    </row>
    <row r="96" spans="2:17" ht="14.25" customHeight="1" x14ac:dyDescent="0.3">
      <c r="B96" s="48"/>
      <c r="C96" t="s">
        <v>81</v>
      </c>
      <c r="D96" s="40">
        <v>35.686999999999998</v>
      </c>
      <c r="E96" s="40">
        <v>37.829000000000001</v>
      </c>
      <c r="F96" s="40">
        <v>36.423000000000002</v>
      </c>
      <c r="G96" s="40">
        <v>35.033000000000001</v>
      </c>
      <c r="H96" s="40">
        <v>34.542999999999999</v>
      </c>
      <c r="I96" s="40">
        <v>33.757000000000005</v>
      </c>
      <c r="J96" s="40"/>
      <c r="N96" s="49"/>
      <c r="O96" s="49"/>
      <c r="P96" s="49"/>
      <c r="Q96" s="49"/>
    </row>
    <row r="97" spans="2:17" ht="14.25" customHeight="1" x14ac:dyDescent="0.3">
      <c r="B97" s="48"/>
      <c r="C97" s="51" t="s">
        <v>60</v>
      </c>
      <c r="D97" s="50">
        <f>SUM(D92:D96)</f>
        <v>446.85448696672404</v>
      </c>
      <c r="E97" s="50">
        <f t="shared" ref="E97" si="41">SUM(E92:E96)</f>
        <v>459.48513767491835</v>
      </c>
      <c r="F97" s="50">
        <f t="shared" ref="F97" si="42">SUM(F92:F96)</f>
        <v>469.05656107234188</v>
      </c>
      <c r="G97" s="50">
        <f t="shared" ref="G97" si="43">SUM(G92:G96)</f>
        <v>481.95453156274118</v>
      </c>
      <c r="H97" s="50">
        <f t="shared" ref="H97" si="44">SUM(H92:H96)</f>
        <v>497.99495962359777</v>
      </c>
      <c r="I97" s="50">
        <f t="shared" ref="I97" si="45">SUM(I92:I96)</f>
        <v>514.38490890404978</v>
      </c>
      <c r="J97" s="40"/>
      <c r="N97" s="49"/>
      <c r="O97" s="49"/>
      <c r="P97" s="49"/>
      <c r="Q97" s="49"/>
    </row>
    <row r="98" spans="2:17" ht="14.25" customHeight="1" x14ac:dyDescent="0.3">
      <c r="B98" s="48"/>
      <c r="D98" s="40"/>
      <c r="E98" s="40"/>
      <c r="F98" s="40"/>
      <c r="G98" s="40"/>
      <c r="H98" s="40"/>
      <c r="I98" s="40"/>
      <c r="J98" s="40"/>
      <c r="N98" s="49"/>
      <c r="O98" s="49"/>
      <c r="P98" s="49"/>
      <c r="Q98" s="49"/>
    </row>
    <row r="99" spans="2:17" ht="14.25" customHeight="1" x14ac:dyDescent="0.3">
      <c r="B99" s="48"/>
      <c r="C99" s="77" t="s">
        <v>84</v>
      </c>
      <c r="D99" s="44">
        <f>+D97-D90</f>
        <v>45.537486966724032</v>
      </c>
      <c r="E99" s="44">
        <f t="shared" ref="E99:I99" si="46">+E97-E90</f>
        <v>48.133137674918373</v>
      </c>
      <c r="F99" s="44">
        <f t="shared" si="46"/>
        <v>41.416561072341892</v>
      </c>
      <c r="G99" s="44">
        <f t="shared" si="46"/>
        <v>34.955531562741271</v>
      </c>
      <c r="H99" s="44">
        <f t="shared" si="46"/>
        <v>28.131959623597822</v>
      </c>
      <c r="I99" s="44">
        <f t="shared" si="46"/>
        <v>21.429908904049739</v>
      </c>
    </row>
    <row r="100" spans="2:17" ht="13.9" customHeight="1" x14ac:dyDescent="0.3">
      <c r="B100" s="46"/>
      <c r="C100" s="54"/>
      <c r="D100" s="54"/>
      <c r="E100" s="54"/>
      <c r="F100" s="54"/>
      <c r="G100" s="43"/>
      <c r="H100" s="54"/>
      <c r="I100" s="54"/>
      <c r="J100" s="40"/>
    </row>
  </sheetData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ignoredErrors>
    <ignoredError sqref="D14:I14 D33:I33 D52:I52 D71:I71 D90:I9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EEBC1-4E7C-49C1-B488-5C6C2075AE12}">
  <dimension ref="A1:AB70"/>
  <sheetViews>
    <sheetView showGridLines="0" zoomScaleNormal="100" workbookViewId="0"/>
  </sheetViews>
  <sheetFormatPr baseColWidth="10" defaultColWidth="11.42578125" defaultRowHeight="15.75" x14ac:dyDescent="0.25"/>
  <cols>
    <col min="1" max="1" width="13.85546875" style="68" bestFit="1" customWidth="1"/>
    <col min="2" max="2" width="38.5703125" style="68" bestFit="1" customWidth="1"/>
    <col min="3" max="3" width="5" style="68" bestFit="1" customWidth="1"/>
    <col min="4" max="8" width="8.7109375" style="68" customWidth="1"/>
    <col min="9" max="9" width="8.85546875" style="68" customWidth="1"/>
    <col min="10" max="10" width="10.5703125" style="68" customWidth="1"/>
    <col min="11" max="11" width="7.42578125" style="68" customWidth="1"/>
    <col min="12" max="12" width="28.140625" style="68" bestFit="1" customWidth="1"/>
    <col min="13" max="15" width="19.7109375" style="68" customWidth="1"/>
    <col min="16" max="16" width="26.85546875" style="68" bestFit="1" customWidth="1"/>
    <col min="17" max="17" width="28.140625" style="68" bestFit="1" customWidth="1"/>
    <col min="18" max="21" width="11.42578125" style="68"/>
    <col min="22" max="22" width="26.85546875" style="68" bestFit="1" customWidth="1"/>
    <col min="23" max="24" width="11.42578125" style="68"/>
    <col min="26" max="26" width="13" style="13" customWidth="1"/>
    <col min="27" max="27" width="11.42578125" style="74"/>
  </cols>
  <sheetData>
    <row r="1" spans="1:28" x14ac:dyDescent="0.25">
      <c r="A1" s="114"/>
      <c r="B1" s="114"/>
      <c r="C1" s="114"/>
      <c r="D1" s="114"/>
      <c r="E1" s="114"/>
      <c r="F1" s="114"/>
      <c r="G1" s="114"/>
      <c r="H1" s="114"/>
      <c r="I1" s="114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</row>
    <row r="2" spans="1:28" ht="23.25" x14ac:dyDescent="0.35">
      <c r="A2" s="94"/>
      <c r="B2" s="1" t="s">
        <v>66</v>
      </c>
      <c r="C2" s="114"/>
      <c r="D2" s="114"/>
      <c r="E2" s="114"/>
      <c r="F2" s="114"/>
      <c r="G2" s="114"/>
      <c r="H2" s="114"/>
      <c r="I2" s="114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AA2" s="75"/>
    </row>
    <row r="3" spans="1:28" ht="18.75" x14ac:dyDescent="0.3">
      <c r="A3" s="114"/>
      <c r="B3" s="2" t="s">
        <v>85</v>
      </c>
      <c r="C3" s="114"/>
      <c r="D3" s="114"/>
      <c r="E3" s="5"/>
      <c r="F3" s="114"/>
      <c r="G3" s="114"/>
      <c r="H3" s="114"/>
      <c r="I3" s="114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AA3" s="75"/>
    </row>
    <row r="4" spans="1:28" x14ac:dyDescent="0.25">
      <c r="A4" s="114"/>
      <c r="B4" s="3" t="s">
        <v>68</v>
      </c>
      <c r="C4" s="114"/>
      <c r="D4" s="114"/>
      <c r="E4" s="114"/>
      <c r="F4" s="114"/>
      <c r="G4" s="114"/>
      <c r="H4" s="114"/>
      <c r="I4" s="114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31"/>
      <c r="Z4" s="69"/>
      <c r="AA4" s="75"/>
      <c r="AB4" s="31"/>
    </row>
    <row r="5" spans="1:28" x14ac:dyDescent="0.25">
      <c r="A5" s="114"/>
      <c r="B5" s="114"/>
      <c r="C5" s="114"/>
      <c r="D5" s="114"/>
      <c r="E5" s="114"/>
      <c r="F5" s="114"/>
      <c r="G5" s="114"/>
      <c r="H5" s="114"/>
      <c r="I5" s="114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31"/>
      <c r="Z5" s="69"/>
      <c r="AA5" s="75"/>
      <c r="AB5" s="31"/>
    </row>
    <row r="6" spans="1:28" x14ac:dyDescent="0.25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31"/>
      <c r="Z6" s="69"/>
      <c r="AA6" s="75"/>
      <c r="AB6" s="31"/>
    </row>
    <row r="7" spans="1:28" x14ac:dyDescent="0.25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31"/>
      <c r="Z7" s="69"/>
      <c r="AA7" s="75"/>
      <c r="AB7" s="31"/>
    </row>
    <row r="8" spans="1:28" x14ac:dyDescent="0.25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31"/>
      <c r="Z8" s="69"/>
      <c r="AA8" s="75"/>
      <c r="AB8" s="31"/>
    </row>
    <row r="9" spans="1:28" x14ac:dyDescent="0.25">
      <c r="A9" s="86"/>
      <c r="B9" s="86"/>
      <c r="C9" s="86"/>
      <c r="D9" s="86"/>
      <c r="E9" s="86"/>
      <c r="F9" s="86"/>
      <c r="G9" s="86"/>
      <c r="H9" s="86"/>
      <c r="I9" s="86"/>
      <c r="J9" s="125" t="s">
        <v>69</v>
      </c>
      <c r="K9" s="125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31"/>
      <c r="Z9" s="69"/>
      <c r="AA9" s="75"/>
      <c r="AB9" s="31"/>
    </row>
    <row r="10" spans="1:28" x14ac:dyDescent="0.25">
      <c r="A10"/>
      <c r="B10"/>
      <c r="C10" s="41">
        <v>2024</v>
      </c>
      <c r="D10" s="41">
        <v>2025</v>
      </c>
      <c r="E10" s="41">
        <v>2026</v>
      </c>
      <c r="F10" s="41">
        <v>2027</v>
      </c>
      <c r="G10" s="41">
        <v>2028</v>
      </c>
      <c r="H10" s="41">
        <v>2029</v>
      </c>
      <c r="I10" s="86"/>
      <c r="J10" s="126" t="s">
        <v>86</v>
      </c>
      <c r="K10" s="12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30"/>
      <c r="Z10" s="30"/>
      <c r="AA10" s="75"/>
      <c r="AB10" s="30"/>
    </row>
    <row r="11" spans="1:28" x14ac:dyDescent="0.25">
      <c r="A11" t="s">
        <v>87</v>
      </c>
      <c r="B11" t="s">
        <v>88</v>
      </c>
      <c r="C11" s="40">
        <v>54.17</v>
      </c>
      <c r="D11" s="40">
        <v>62.08</v>
      </c>
      <c r="E11" s="40">
        <v>57.33</v>
      </c>
      <c r="F11" s="40">
        <v>50.48</v>
      </c>
      <c r="G11" s="40">
        <v>48.64</v>
      </c>
      <c r="H11" s="40">
        <v>52.11</v>
      </c>
      <c r="I11" s="86"/>
      <c r="J11" s="126"/>
      <c r="K11" s="12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30"/>
      <c r="Z11" s="30"/>
      <c r="AA11" s="75"/>
      <c r="AB11" s="30"/>
    </row>
    <row r="12" spans="1:28" x14ac:dyDescent="0.25">
      <c r="A12" t="s">
        <v>87</v>
      </c>
      <c r="B12" t="s">
        <v>70</v>
      </c>
      <c r="C12" s="40"/>
      <c r="D12" s="40">
        <v>79.790000000000006</v>
      </c>
      <c r="E12" s="40">
        <v>78.150000000000006</v>
      </c>
      <c r="F12" s="40">
        <v>70.010000000000005</v>
      </c>
      <c r="G12" s="40">
        <v>68.83</v>
      </c>
      <c r="H12" s="40">
        <v>73.290000000000006</v>
      </c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30"/>
      <c r="Z12" s="30"/>
      <c r="AA12" s="15"/>
      <c r="AB12" s="30"/>
    </row>
    <row r="13" spans="1:28" x14ac:dyDescent="0.25">
      <c r="A13" t="s">
        <v>87</v>
      </c>
      <c r="B13" t="s">
        <v>89</v>
      </c>
      <c r="C13" s="40"/>
      <c r="D13" s="40">
        <v>84.46</v>
      </c>
      <c r="E13" s="40">
        <v>86.67</v>
      </c>
      <c r="F13" s="40">
        <v>81.7</v>
      </c>
      <c r="G13" s="40">
        <v>81.94</v>
      </c>
      <c r="H13" s="40">
        <v>90.62</v>
      </c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30"/>
      <c r="Z13" s="30"/>
      <c r="AA13" s="15"/>
      <c r="AB13" s="30"/>
    </row>
    <row r="14" spans="1:28" x14ac:dyDescent="0.25">
      <c r="A14" t="s">
        <v>87</v>
      </c>
      <c r="B14" t="s">
        <v>71</v>
      </c>
      <c r="C14" s="40"/>
      <c r="D14" s="40">
        <v>47.88</v>
      </c>
      <c r="E14" s="40">
        <v>40.81</v>
      </c>
      <c r="F14" s="40">
        <v>36.159999999999997</v>
      </c>
      <c r="G14" s="40">
        <v>32.6</v>
      </c>
      <c r="H14" s="40">
        <v>38.54</v>
      </c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30"/>
      <c r="Z14" s="30"/>
      <c r="AA14" s="76" t="s">
        <v>90</v>
      </c>
      <c r="AB14" s="30"/>
    </row>
    <row r="15" spans="1:28" x14ac:dyDescent="0.25">
      <c r="A15" t="s">
        <v>87</v>
      </c>
      <c r="B15" t="s">
        <v>91</v>
      </c>
      <c r="C15" s="40"/>
      <c r="D15" s="40">
        <v>46.34</v>
      </c>
      <c r="E15" s="40">
        <v>39.75</v>
      </c>
      <c r="F15" s="40">
        <v>31.9</v>
      </c>
      <c r="G15" s="40">
        <v>28.9</v>
      </c>
      <c r="H15" s="40">
        <v>31.86</v>
      </c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30"/>
      <c r="Z15" s="30"/>
      <c r="AA15" s="76" t="s">
        <v>92</v>
      </c>
      <c r="AB15" s="30"/>
    </row>
    <row r="16" spans="1:28" x14ac:dyDescent="0.25">
      <c r="A16" t="s">
        <v>93</v>
      </c>
      <c r="B16" t="s">
        <v>88</v>
      </c>
      <c r="C16" s="40">
        <v>58.96</v>
      </c>
      <c r="D16" s="40">
        <v>67.75</v>
      </c>
      <c r="E16" s="40">
        <v>62.96</v>
      </c>
      <c r="F16" s="40">
        <v>54</v>
      </c>
      <c r="G16" s="40">
        <v>52.06</v>
      </c>
      <c r="H16" s="40">
        <v>52.64</v>
      </c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30"/>
      <c r="Z16" s="30"/>
      <c r="AA16" s="76" t="s">
        <v>94</v>
      </c>
      <c r="AB16" s="30"/>
    </row>
    <row r="17" spans="1:28" x14ac:dyDescent="0.25">
      <c r="A17" t="s">
        <v>93</v>
      </c>
      <c r="B17" t="s">
        <v>70</v>
      </c>
      <c r="C17" s="40"/>
      <c r="D17" s="40">
        <v>88.45</v>
      </c>
      <c r="E17" s="40">
        <v>87.48</v>
      </c>
      <c r="F17" s="40">
        <v>77.069999999999993</v>
      </c>
      <c r="G17" s="40">
        <v>77.42</v>
      </c>
      <c r="H17" s="40">
        <v>78.459999999999994</v>
      </c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30"/>
      <c r="Z17" s="30"/>
      <c r="AA17" s="76" t="s">
        <v>93</v>
      </c>
      <c r="AB17" s="30"/>
    </row>
    <row r="18" spans="1:28" x14ac:dyDescent="0.25">
      <c r="A18" t="s">
        <v>93</v>
      </c>
      <c r="B18" t="s">
        <v>89</v>
      </c>
      <c r="C18" s="40"/>
      <c r="D18" s="40">
        <v>91.34</v>
      </c>
      <c r="E18" s="40">
        <v>93.98</v>
      </c>
      <c r="F18" s="40">
        <v>86.4</v>
      </c>
      <c r="G18" s="40">
        <v>86.12</v>
      </c>
      <c r="H18" s="40">
        <v>90.84</v>
      </c>
      <c r="I18" s="86"/>
      <c r="J18" s="86"/>
      <c r="K18" s="86"/>
      <c r="L18" s="86"/>
      <c r="M18" s="86"/>
      <c r="N18" s="86"/>
      <c r="O18" s="86"/>
      <c r="P18" s="86"/>
      <c r="Q18" s="100"/>
      <c r="R18" s="100"/>
      <c r="S18" s="100"/>
      <c r="T18" s="100"/>
      <c r="U18" s="100"/>
      <c r="V18" s="100"/>
      <c r="W18" s="100"/>
      <c r="X18" s="86"/>
      <c r="Y18" s="30"/>
      <c r="Z18" s="30"/>
      <c r="AA18" s="76" t="s">
        <v>87</v>
      </c>
      <c r="AB18" s="30"/>
    </row>
    <row r="19" spans="1:28" x14ac:dyDescent="0.25">
      <c r="A19" t="s">
        <v>93</v>
      </c>
      <c r="B19" t="s">
        <v>71</v>
      </c>
      <c r="C19" s="40"/>
      <c r="D19" s="40">
        <v>51.51</v>
      </c>
      <c r="E19" s="40">
        <v>43.46</v>
      </c>
      <c r="F19" s="40">
        <v>36.57</v>
      </c>
      <c r="G19" s="40">
        <v>33.22</v>
      </c>
      <c r="H19" s="40">
        <v>37.020000000000003</v>
      </c>
      <c r="I19" s="86"/>
      <c r="J19" s="117"/>
      <c r="K19" s="86"/>
      <c r="L19" s="118" t="str">
        <f>B13</f>
        <v>Høypris inkl høy forbruksvekst</v>
      </c>
      <c r="M19" s="118" t="str">
        <f>B12</f>
        <v>Høypris</v>
      </c>
      <c r="N19" s="118" t="s">
        <v>16</v>
      </c>
      <c r="O19" s="118" t="str">
        <f>B14</f>
        <v>Lavpris</v>
      </c>
      <c r="P19" s="119" t="str">
        <f>B15</f>
        <v>Lavpris inkl lav forbruksvekst</v>
      </c>
      <c r="Q19" s="101" t="str">
        <f>L19</f>
        <v>Høypris inkl høy forbruksvekst</v>
      </c>
      <c r="R19" s="101" t="str">
        <f t="shared" ref="R19:S19" si="0">M19</f>
        <v>Høypris</v>
      </c>
      <c r="S19" s="101" t="str">
        <f t="shared" si="0"/>
        <v>Basis</v>
      </c>
      <c r="T19" s="101" t="s">
        <v>71</v>
      </c>
      <c r="U19" s="101" t="s">
        <v>95</v>
      </c>
      <c r="V19" s="101"/>
      <c r="W19" s="100"/>
      <c r="X19" s="30"/>
      <c r="Y19" s="30"/>
      <c r="Z19" s="30"/>
      <c r="AA19" s="76" t="s">
        <v>96</v>
      </c>
      <c r="AB19" s="30"/>
    </row>
    <row r="20" spans="1:28" ht="15.75" customHeight="1" x14ac:dyDescent="0.25">
      <c r="A20" t="s">
        <v>93</v>
      </c>
      <c r="B20" t="s">
        <v>91</v>
      </c>
      <c r="C20" s="40"/>
      <c r="D20" s="40">
        <v>49.52</v>
      </c>
      <c r="E20" s="40">
        <v>42.53</v>
      </c>
      <c r="F20" s="40">
        <v>33.01</v>
      </c>
      <c r="G20" s="40">
        <v>30.2</v>
      </c>
      <c r="H20" s="40">
        <v>32.18</v>
      </c>
      <c r="I20" s="86"/>
      <c r="J20" s="127" t="s">
        <v>67</v>
      </c>
      <c r="K20" s="119">
        <v>2024</v>
      </c>
      <c r="L20" s="87"/>
      <c r="M20" s="87"/>
      <c r="N20" s="87">
        <f t="shared" ref="N20:N25" ca="1" si="1">IFERROR(OFFSET($B$11, MATCH($J$10,$A$11:$A$129,0)-1+IF(N$19="Høy",1, IF(N$19="Lav",2,0)), MATCH($K20,$C$10:$H$10,0)),"")</f>
        <v>47.97</v>
      </c>
      <c r="O20" s="87"/>
      <c r="P20" s="87"/>
      <c r="Q20" s="102"/>
      <c r="R20" s="102"/>
      <c r="S20" s="102">
        <v>2</v>
      </c>
      <c r="T20" s="102"/>
      <c r="U20" s="102"/>
      <c r="V20" s="102">
        <f ca="1">N20-S20/2</f>
        <v>46.97</v>
      </c>
      <c r="W20" s="103"/>
      <c r="X20" s="30"/>
      <c r="Y20" s="30"/>
      <c r="Z20" s="30"/>
      <c r="AA20" s="76" t="s">
        <v>97</v>
      </c>
      <c r="AB20" s="30"/>
    </row>
    <row r="21" spans="1:28" ht="15.75" customHeight="1" x14ac:dyDescent="0.25">
      <c r="A21" t="s">
        <v>92</v>
      </c>
      <c r="B21" t="s">
        <v>88</v>
      </c>
      <c r="C21" s="40">
        <v>42.61</v>
      </c>
      <c r="D21" s="40">
        <v>48.09</v>
      </c>
      <c r="E21" s="40">
        <v>46.84</v>
      </c>
      <c r="F21" s="40">
        <v>42.91</v>
      </c>
      <c r="G21" s="40">
        <v>39.64</v>
      </c>
      <c r="H21" s="40">
        <v>41.14</v>
      </c>
      <c r="I21" s="86"/>
      <c r="J21" s="127"/>
      <c r="K21" s="119">
        <v>2025</v>
      </c>
      <c r="L21" s="87">
        <f ca="1">IFERROR(OFFSET($B$13, MATCH($J$10,$A$11:$A$129,0)-1+IF(L$19="Høy",1, IF(L$19="Lav",2,0)), MATCH($K21,$C$10:$H$10,0)),"")</f>
        <v>64.540000000000006</v>
      </c>
      <c r="M21" s="87">
        <f ca="1">IFERROR(OFFSET($B$12, MATCH($J$10,$A$11:$A$129,0)-1+IF(M$19="Høy",1, IF(M$19="Lav",2,0)), MATCH($K21,$C$10:$H$10,0)),"")</f>
        <v>64.540000000000006</v>
      </c>
      <c r="N21" s="87">
        <f t="shared" ca="1" si="1"/>
        <v>52.17</v>
      </c>
      <c r="O21" s="87">
        <f ca="1">IFERROR(OFFSET($B$14, MATCH($J$10,$A$11:$A$129,0)-1+IF(O$19="Høy",1, IF(O$19="Lav",2,0)), MATCH($K21,$C$10:$H$10,0)),"")</f>
        <v>42.02</v>
      </c>
      <c r="P21" s="87">
        <f ca="1">IFERROR(OFFSET($B$15, MATCH($J$10,$A$11:$A$129,0)-1+IF(P$19="Høy",1, IF(P$19="Lav",2,0)), MATCH($K21,$C$10:$H$10,0)),"")</f>
        <v>42.02</v>
      </c>
      <c r="Q21" s="102">
        <f ca="1">L21-V21-U21-T21-S21-R21</f>
        <v>-1</v>
      </c>
      <c r="R21" s="102">
        <f ca="1">M21-V21-U21-T21-S21/2</f>
        <v>12.370000000000005</v>
      </c>
      <c r="S21" s="102">
        <v>2</v>
      </c>
      <c r="T21" s="102">
        <f ca="1">N21-O21-S21/2</f>
        <v>9.1499999999999986</v>
      </c>
      <c r="U21" s="102">
        <f ca="1">O21-V21</f>
        <v>0</v>
      </c>
      <c r="V21" s="102">
        <f t="shared" ref="V21:V25" ca="1" si="2">P21</f>
        <v>42.02</v>
      </c>
      <c r="W21" s="103">
        <f t="shared" ref="W21:W25" ca="1" si="3">SUM(Q21:V21)</f>
        <v>64.540000000000006</v>
      </c>
      <c r="X21" s="30"/>
      <c r="Y21" s="30"/>
      <c r="Z21" s="30"/>
      <c r="AA21" s="76" t="s">
        <v>98</v>
      </c>
      <c r="AB21" s="30"/>
    </row>
    <row r="22" spans="1:28" x14ac:dyDescent="0.25">
      <c r="A22" t="s">
        <v>92</v>
      </c>
      <c r="B22" t="s">
        <v>70</v>
      </c>
      <c r="C22" s="40"/>
      <c r="D22" s="40">
        <v>61.28</v>
      </c>
      <c r="E22" s="40">
        <v>62.86</v>
      </c>
      <c r="F22" s="40">
        <v>58.5</v>
      </c>
      <c r="G22" s="40">
        <v>54.04</v>
      </c>
      <c r="H22" s="40">
        <v>55.95</v>
      </c>
      <c r="I22" s="86"/>
      <c r="J22" s="127"/>
      <c r="K22" s="119">
        <v>2026</v>
      </c>
      <c r="L22" s="87">
        <f ca="1">IFERROR(OFFSET($B$13, MATCH($J$10,$A$11:$A$129,0)-1+IF(L$19="Høy",1, IF(L$19="Lav",2,0)), MATCH($K22,$C$10:$H$10,0)),"")</f>
        <v>66.81</v>
      </c>
      <c r="M22" s="87">
        <f ca="1">IFERROR(OFFSET($B$12, MATCH($J$10,$A$11:$A$129,0)-1+IF(M$19="Høy",1, IF(M$19="Lav",2,0)), MATCH($K22,$C$10:$H$10,0)),"")</f>
        <v>66.81</v>
      </c>
      <c r="N22" s="87">
        <f t="shared" ca="1" si="1"/>
        <v>51.42</v>
      </c>
      <c r="O22" s="87">
        <f ca="1">IFERROR(OFFSET($B$14, MATCH($J$10,$A$11:$A$129,0)-1+IF(O$19="Høy",1, IF(O$19="Lav",2,0)), MATCH($K22,$C$10:$H$10,0)),"")</f>
        <v>37.51</v>
      </c>
      <c r="P22" s="87">
        <f ca="1">IFERROR(OFFSET($B$15, MATCH($J$10,$A$11:$A$129,0)-1+IF(P$19="Høy",1, IF(P$19="Lav",2,0)), MATCH($K22,$C$10:$H$10,0)),"")</f>
        <v>37.51</v>
      </c>
      <c r="Q22" s="102">
        <f t="shared" ref="Q22:Q25" ca="1" si="4">L22-V22-U22-T22-S22-R22</f>
        <v>-1</v>
      </c>
      <c r="R22" s="102">
        <f t="shared" ref="R22:R25" ca="1" si="5">M22-V22-U22-T22-S22/2</f>
        <v>15.39</v>
      </c>
      <c r="S22" s="102">
        <v>2</v>
      </c>
      <c r="T22" s="102">
        <f t="shared" ref="T22:T25" ca="1" si="6">N22-O22-S22/2</f>
        <v>12.910000000000004</v>
      </c>
      <c r="U22" s="102">
        <f t="shared" ref="U22:U25" ca="1" si="7">O22-V22</f>
        <v>0</v>
      </c>
      <c r="V22" s="102">
        <f t="shared" ca="1" si="2"/>
        <v>37.51</v>
      </c>
      <c r="W22" s="103">
        <f t="shared" ca="1" si="3"/>
        <v>66.81</v>
      </c>
      <c r="X22" s="30"/>
      <c r="Y22" s="30"/>
      <c r="Z22" s="30"/>
      <c r="AA22" s="76" t="s">
        <v>86</v>
      </c>
      <c r="AB22" s="30"/>
    </row>
    <row r="23" spans="1:28" x14ac:dyDescent="0.25">
      <c r="A23" t="s">
        <v>92</v>
      </c>
      <c r="B23" t="s">
        <v>89</v>
      </c>
      <c r="C23" s="40"/>
      <c r="D23" s="40">
        <v>62.28</v>
      </c>
      <c r="E23" s="40">
        <v>67.540000000000006</v>
      </c>
      <c r="F23" s="40">
        <v>67.7</v>
      </c>
      <c r="G23" s="40">
        <v>66.39</v>
      </c>
      <c r="H23" s="40">
        <v>73.540000000000006</v>
      </c>
      <c r="I23" s="86"/>
      <c r="J23" s="127"/>
      <c r="K23" s="119">
        <v>2027</v>
      </c>
      <c r="L23" s="87">
        <f ca="1">IFERROR(OFFSET($B$13, MATCH($J$10,$A$11:$A$129,0)-1+IF(L$19="Høy",1, IF(L$19="Lav",2,0)), MATCH($K23,$C$10:$H$10,0)),"")</f>
        <v>59.83</v>
      </c>
      <c r="M23" s="87">
        <f ca="1">IFERROR(OFFSET($B$12, MATCH($J$10,$A$11:$A$129,0)-1+IF(M$19="Høy",1, IF(M$19="Lav",2,0)), MATCH($K23,$C$10:$H$10,0)),"")</f>
        <v>59.83</v>
      </c>
      <c r="N23" s="87">
        <f t="shared" ca="1" si="1"/>
        <v>45.8</v>
      </c>
      <c r="O23" s="87">
        <f ca="1">IFERROR(OFFSET($B$14, MATCH($J$10,$A$11:$A$129,0)-1+IF(O$19="Høy",1, IF(O$19="Lav",2,0)), MATCH($K23,$C$10:$H$10,0)),"")</f>
        <v>33.71</v>
      </c>
      <c r="P23" s="87">
        <f ca="1">IFERROR(OFFSET($B$15, MATCH($J$10,$A$11:$A$129,0)-1+IF(P$19="Høy",1, IF(P$19="Lav",2,0)), MATCH($K23,$C$10:$H$10,0)),"")</f>
        <v>33.71</v>
      </c>
      <c r="Q23" s="102">
        <f ca="1">L23-V23-U23-T23-S23-R23</f>
        <v>-1</v>
      </c>
      <c r="R23" s="102">
        <f t="shared" ca="1" si="5"/>
        <v>14.030000000000001</v>
      </c>
      <c r="S23" s="102">
        <v>2</v>
      </c>
      <c r="T23" s="102">
        <f t="shared" ca="1" si="6"/>
        <v>11.089999999999996</v>
      </c>
      <c r="U23" s="102">
        <f t="shared" ca="1" si="7"/>
        <v>0</v>
      </c>
      <c r="V23" s="102">
        <f t="shared" ca="1" si="2"/>
        <v>33.71</v>
      </c>
      <c r="W23" s="103">
        <f t="shared" ca="1" si="3"/>
        <v>59.83</v>
      </c>
      <c r="X23" s="30"/>
      <c r="Y23" s="30"/>
      <c r="Z23" s="30"/>
      <c r="AA23" s="76" t="s">
        <v>99</v>
      </c>
      <c r="AB23" s="30"/>
    </row>
    <row r="24" spans="1:28" x14ac:dyDescent="0.25">
      <c r="A24" t="s">
        <v>92</v>
      </c>
      <c r="B24" t="s">
        <v>71</v>
      </c>
      <c r="C24" s="40"/>
      <c r="D24" s="40">
        <v>37.590000000000003</v>
      </c>
      <c r="E24" s="40">
        <v>33.909999999999997</v>
      </c>
      <c r="F24" s="40">
        <v>31.53</v>
      </c>
      <c r="G24" s="40">
        <v>27.6</v>
      </c>
      <c r="H24" s="40">
        <v>31.28</v>
      </c>
      <c r="I24" s="86"/>
      <c r="J24" s="127"/>
      <c r="K24" s="119">
        <v>2028</v>
      </c>
      <c r="L24" s="87">
        <f ca="1">IFERROR(OFFSET($B$13, MATCH($J$10,$A$11:$A$129,0)-1+IF(L$19="Høy",1, IF(L$19="Lav",2,0)), MATCH($K24,$C$10:$H$10,0)),"")</f>
        <v>59.52</v>
      </c>
      <c r="M24" s="87">
        <f ca="1">IFERROR(OFFSET($B$12, MATCH($J$10,$A$11:$A$129,0)-1+IF(M$19="Høy",1, IF(M$19="Lav",2,0)), MATCH($K24,$C$10:$H$10,0)),"")</f>
        <v>59.52</v>
      </c>
      <c r="N24" s="87">
        <f t="shared" ca="1" si="1"/>
        <v>44.23</v>
      </c>
      <c r="O24" s="87">
        <f ca="1">IFERROR(OFFSET($B$14, MATCH($J$10,$A$11:$A$129,0)-1+IF(O$19="Høy",1, IF(O$19="Lav",2,0)), MATCH($K24,$C$10:$H$10,0)),"")</f>
        <v>31.06</v>
      </c>
      <c r="P24" s="87">
        <f ca="1">IFERROR(OFFSET($B$15, MATCH($J$10,$A$11:$A$129,0)-1+IF(P$19="Høy",1, IF(P$19="Lav",2,0)), MATCH($K24,$C$10:$H$10,0)),"")</f>
        <v>31.06</v>
      </c>
      <c r="Q24" s="102">
        <f t="shared" ca="1" si="4"/>
        <v>-1</v>
      </c>
      <c r="R24" s="102">
        <f t="shared" ca="1" si="5"/>
        <v>15.290000000000006</v>
      </c>
      <c r="S24" s="102">
        <v>2</v>
      </c>
      <c r="T24" s="102">
        <f t="shared" ca="1" si="6"/>
        <v>12.169999999999998</v>
      </c>
      <c r="U24" s="102">
        <f t="shared" ca="1" si="7"/>
        <v>0</v>
      </c>
      <c r="V24" s="102">
        <f t="shared" ca="1" si="2"/>
        <v>31.06</v>
      </c>
      <c r="W24" s="103">
        <f t="shared" ca="1" si="3"/>
        <v>59.52</v>
      </c>
      <c r="X24" s="30"/>
      <c r="Y24" s="30"/>
      <c r="Z24" s="30"/>
      <c r="AA24" s="76" t="s">
        <v>100</v>
      </c>
      <c r="AB24" s="30"/>
    </row>
    <row r="25" spans="1:28" x14ac:dyDescent="0.25">
      <c r="A25" t="s">
        <v>92</v>
      </c>
      <c r="B25" t="s">
        <v>91</v>
      </c>
      <c r="C25" s="40"/>
      <c r="D25" s="40">
        <v>36.450000000000003</v>
      </c>
      <c r="E25" s="40">
        <v>32.549999999999997</v>
      </c>
      <c r="F25" s="40">
        <v>27.42</v>
      </c>
      <c r="G25" s="40">
        <v>23.91</v>
      </c>
      <c r="H25" s="40">
        <v>25.42</v>
      </c>
      <c r="I25" s="86"/>
      <c r="J25" s="86"/>
      <c r="K25" s="119">
        <v>2029</v>
      </c>
      <c r="L25" s="87">
        <f ca="1">IFERROR(OFFSET($B$13, MATCH($J$10,$A$11:$A$129,0)-1+IF(L$19="Høy",1, IF(L$19="Lav",2,0)), MATCH($K25,$C$10:$H$10,0)),"")</f>
        <v>61.02</v>
      </c>
      <c r="M25" s="87">
        <f ca="1">IFERROR(OFFSET($B$12, MATCH($J$10,$A$11:$A$129,0)-1+IF(M$19="Høy",1, IF(M$19="Lav",2,0)), MATCH($K25,$C$10:$H$10,0)),"")</f>
        <v>61.02</v>
      </c>
      <c r="N25" s="87">
        <f t="shared" ca="1" si="1"/>
        <v>45.69</v>
      </c>
      <c r="O25" s="87">
        <f ca="1">IFERROR(OFFSET($B$14, MATCH($J$10,$A$11:$A$129,0)-1+IF(O$19="Høy",1, IF(O$19="Lav",2,0)), MATCH($K25,$C$10:$H$10,0)),"")</f>
        <v>34.93</v>
      </c>
      <c r="P25" s="87">
        <f ca="1">IFERROR(OFFSET($B$15, MATCH($J$10,$A$11:$A$129,0)-1+IF(P$19="Høy",1, IF(P$19="Lav",2,0)), MATCH($K25,$C$10:$H$10,0)),"")</f>
        <v>34.93</v>
      </c>
      <c r="Q25" s="102">
        <f t="shared" ca="1" si="4"/>
        <v>-1</v>
      </c>
      <c r="R25" s="102">
        <f t="shared" ca="1" si="5"/>
        <v>15.330000000000005</v>
      </c>
      <c r="S25" s="102">
        <v>2</v>
      </c>
      <c r="T25" s="102">
        <f t="shared" ca="1" si="6"/>
        <v>9.759999999999998</v>
      </c>
      <c r="U25" s="102">
        <f t="shared" ca="1" si="7"/>
        <v>0</v>
      </c>
      <c r="V25" s="102">
        <f t="shared" ca="1" si="2"/>
        <v>34.93</v>
      </c>
      <c r="W25" s="103">
        <f t="shared" ca="1" si="3"/>
        <v>61.02</v>
      </c>
      <c r="X25" s="30"/>
      <c r="Y25" s="30"/>
      <c r="Z25" s="30"/>
      <c r="AA25" s="76" t="s">
        <v>101</v>
      </c>
      <c r="AB25" s="30"/>
    </row>
    <row r="26" spans="1:28" x14ac:dyDescent="0.25">
      <c r="A26" t="s">
        <v>90</v>
      </c>
      <c r="B26" t="s">
        <v>88</v>
      </c>
      <c r="C26" s="40">
        <v>19.02</v>
      </c>
      <c r="D26" s="40">
        <v>19</v>
      </c>
      <c r="E26" s="40">
        <v>19.809999999999999</v>
      </c>
      <c r="F26" s="40">
        <v>20</v>
      </c>
      <c r="G26" s="40">
        <v>21.66</v>
      </c>
      <c r="H26" s="40">
        <v>24.3</v>
      </c>
      <c r="I26" s="86"/>
      <c r="J26" s="86"/>
      <c r="K26" s="86"/>
      <c r="L26" s="86"/>
      <c r="M26" s="86"/>
      <c r="N26" s="86"/>
      <c r="O26" s="86"/>
      <c r="P26" s="86"/>
      <c r="Q26" s="67"/>
      <c r="R26" s="67"/>
      <c r="S26" s="67"/>
      <c r="T26" s="67"/>
      <c r="U26" s="67"/>
      <c r="V26" s="67"/>
      <c r="W26" s="67"/>
      <c r="X26" s="30"/>
      <c r="Y26" s="30"/>
      <c r="Z26" s="30"/>
      <c r="AA26" s="66"/>
      <c r="AB26" s="30"/>
    </row>
    <row r="27" spans="1:28" x14ac:dyDescent="0.25">
      <c r="A27" t="s">
        <v>90</v>
      </c>
      <c r="B27" t="s">
        <v>70</v>
      </c>
      <c r="C27" s="40"/>
      <c r="D27" s="40">
        <v>22</v>
      </c>
      <c r="E27" s="40">
        <v>24.49</v>
      </c>
      <c r="F27" s="40">
        <v>25</v>
      </c>
      <c r="G27" s="40">
        <v>28.69</v>
      </c>
      <c r="H27" s="40">
        <v>32.4</v>
      </c>
      <c r="I27" s="86"/>
      <c r="J27" s="86"/>
      <c r="K27" s="80"/>
      <c r="L27" s="86"/>
      <c r="M27" s="86"/>
      <c r="N27" s="86"/>
      <c r="O27" s="86"/>
      <c r="P27" s="86"/>
      <c r="Q27" s="14"/>
      <c r="R27" s="14"/>
      <c r="S27" s="14"/>
      <c r="T27" s="14"/>
      <c r="U27" s="14"/>
      <c r="V27" s="14"/>
      <c r="W27" s="14"/>
      <c r="X27" s="86"/>
      <c r="Y27" s="30"/>
      <c r="Z27" s="30"/>
      <c r="AA27" s="66"/>
      <c r="AB27" s="30"/>
    </row>
    <row r="28" spans="1:28" x14ac:dyDescent="0.25">
      <c r="A28" t="s">
        <v>90</v>
      </c>
      <c r="B28" t="s">
        <v>89</v>
      </c>
      <c r="C28" s="40"/>
      <c r="D28" s="40">
        <v>27.79</v>
      </c>
      <c r="E28" s="40">
        <v>36.64</v>
      </c>
      <c r="F28" s="40">
        <v>42</v>
      </c>
      <c r="G28" s="40">
        <v>48.95</v>
      </c>
      <c r="H28" s="40">
        <v>61.69</v>
      </c>
      <c r="I28" s="86"/>
      <c r="J28" s="86"/>
      <c r="K28" s="86"/>
      <c r="L28" s="86"/>
      <c r="M28" s="86"/>
      <c r="N28" s="86"/>
      <c r="O28" s="86"/>
      <c r="P28" s="86"/>
      <c r="Q28" s="14"/>
      <c r="R28" s="14"/>
      <c r="S28" s="14"/>
      <c r="T28" s="14"/>
      <c r="U28" s="14"/>
      <c r="V28" s="14"/>
      <c r="W28" s="14"/>
      <c r="X28" s="86"/>
      <c r="Y28" s="30"/>
      <c r="Z28" s="30"/>
      <c r="AA28" s="66"/>
      <c r="AB28" s="30"/>
    </row>
    <row r="29" spans="1:28" x14ac:dyDescent="0.25">
      <c r="A29" t="s">
        <v>90</v>
      </c>
      <c r="B29" t="s">
        <v>71</v>
      </c>
      <c r="C29" s="40"/>
      <c r="D29" s="40">
        <v>13.93</v>
      </c>
      <c r="E29" s="40">
        <v>14.14</v>
      </c>
      <c r="F29" s="40">
        <v>12.95</v>
      </c>
      <c r="G29" s="40">
        <v>15.61</v>
      </c>
      <c r="H29" s="40">
        <v>18.88</v>
      </c>
      <c r="I29" s="86"/>
      <c r="J29" s="86"/>
      <c r="K29" s="86"/>
      <c r="L29" s="86"/>
      <c r="M29" s="86"/>
      <c r="N29" s="86"/>
      <c r="O29" s="86"/>
      <c r="P29" s="86"/>
      <c r="Q29" s="14"/>
      <c r="R29" s="14"/>
      <c r="S29" s="14"/>
      <c r="T29" s="14"/>
      <c r="U29" s="14"/>
      <c r="V29" s="14"/>
      <c r="W29" s="14"/>
      <c r="X29" s="86"/>
      <c r="Y29" s="30"/>
      <c r="Z29" s="30"/>
      <c r="AA29" s="66"/>
      <c r="AB29" s="30"/>
    </row>
    <row r="30" spans="1:28" x14ac:dyDescent="0.25">
      <c r="A30" t="s">
        <v>90</v>
      </c>
      <c r="B30" t="s">
        <v>91</v>
      </c>
      <c r="C30" s="40"/>
      <c r="D30" s="40">
        <v>13.18</v>
      </c>
      <c r="E30" s="40">
        <v>12.51</v>
      </c>
      <c r="F30" s="40">
        <v>10.94</v>
      </c>
      <c r="G30" s="40">
        <v>12.8</v>
      </c>
      <c r="H30" s="40">
        <v>14.5</v>
      </c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14"/>
      <c r="W30" s="14"/>
      <c r="X30" s="86"/>
      <c r="Y30" s="30"/>
      <c r="Z30" s="30"/>
      <c r="AA30" s="66"/>
      <c r="AB30" s="30"/>
    </row>
    <row r="31" spans="1:28" x14ac:dyDescent="0.25">
      <c r="A31" t="s">
        <v>94</v>
      </c>
      <c r="B31" t="s">
        <v>88</v>
      </c>
      <c r="C31" s="40">
        <v>54.81</v>
      </c>
      <c r="D31" s="40">
        <v>63.3</v>
      </c>
      <c r="E31" s="40">
        <v>59.14</v>
      </c>
      <c r="F31" s="40">
        <v>54.76</v>
      </c>
      <c r="G31" s="40">
        <v>51.34</v>
      </c>
      <c r="H31" s="40">
        <v>55.05</v>
      </c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14"/>
      <c r="W31" s="14"/>
      <c r="X31" s="86"/>
      <c r="Y31" s="30"/>
      <c r="Z31" s="30"/>
      <c r="AA31" s="66"/>
      <c r="AB31" s="30"/>
    </row>
    <row r="32" spans="1:28" x14ac:dyDescent="0.25">
      <c r="A32" t="s">
        <v>94</v>
      </c>
      <c r="B32" t="s">
        <v>70</v>
      </c>
      <c r="C32" s="40"/>
      <c r="D32" s="40">
        <v>80.989999999999995</v>
      </c>
      <c r="E32" s="40">
        <v>80.349999999999994</v>
      </c>
      <c r="F32" s="40">
        <v>75.239999999999995</v>
      </c>
      <c r="G32" s="40">
        <v>71.63</v>
      </c>
      <c r="H32" s="40">
        <v>77.25</v>
      </c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14"/>
      <c r="W32" s="14"/>
      <c r="X32" s="86"/>
      <c r="Y32" s="30"/>
      <c r="Z32" s="30"/>
      <c r="AA32" s="66"/>
      <c r="AB32" s="30"/>
    </row>
    <row r="33" spans="1:28" x14ac:dyDescent="0.25">
      <c r="A33" t="s">
        <v>94</v>
      </c>
      <c r="B33" t="s">
        <v>89</v>
      </c>
      <c r="C33" s="40"/>
      <c r="D33" s="40">
        <v>82.8</v>
      </c>
      <c r="E33" s="40">
        <v>85.9</v>
      </c>
      <c r="F33" s="40">
        <v>83.89</v>
      </c>
      <c r="G33" s="40">
        <v>83.72</v>
      </c>
      <c r="H33" s="40">
        <v>98.19</v>
      </c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14"/>
      <c r="W33" s="14"/>
      <c r="X33" s="86"/>
      <c r="Y33" s="30"/>
      <c r="Z33" s="30"/>
      <c r="AA33" s="66"/>
      <c r="AB33" s="30"/>
    </row>
    <row r="34" spans="1:28" x14ac:dyDescent="0.25">
      <c r="A34" t="s">
        <v>94</v>
      </c>
      <c r="B34" t="s">
        <v>71</v>
      </c>
      <c r="C34" s="40"/>
      <c r="D34" s="40">
        <v>49.13</v>
      </c>
      <c r="E34" s="40">
        <v>43.03</v>
      </c>
      <c r="F34" s="40">
        <v>40.18</v>
      </c>
      <c r="G34" s="40">
        <v>34.950000000000003</v>
      </c>
      <c r="H34" s="40">
        <v>41.01</v>
      </c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14"/>
      <c r="W34" s="14"/>
      <c r="X34" s="86"/>
      <c r="Y34" s="86"/>
      <c r="Z34" s="86"/>
      <c r="AA34" s="66"/>
      <c r="AB34" s="86"/>
    </row>
    <row r="35" spans="1:28" x14ac:dyDescent="0.25">
      <c r="A35" t="s">
        <v>94</v>
      </c>
      <c r="B35" t="s">
        <v>91</v>
      </c>
      <c r="C35" s="40"/>
      <c r="D35" s="40">
        <v>47.71</v>
      </c>
      <c r="E35" s="40">
        <v>41.09</v>
      </c>
      <c r="F35" s="40">
        <v>34.770000000000003</v>
      </c>
      <c r="G35" s="40">
        <v>30.5</v>
      </c>
      <c r="H35" s="40">
        <v>33.26</v>
      </c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14"/>
      <c r="W35" s="14"/>
      <c r="X35" s="86"/>
      <c r="Y35" s="86"/>
      <c r="Z35" s="86"/>
      <c r="AA35" s="66"/>
      <c r="AB35" s="86"/>
    </row>
    <row r="36" spans="1:28" x14ac:dyDescent="0.25">
      <c r="A36" t="s">
        <v>96</v>
      </c>
      <c r="B36" t="s">
        <v>88</v>
      </c>
      <c r="C36" s="40">
        <v>30.23</v>
      </c>
      <c r="D36" s="40">
        <v>30.13</v>
      </c>
      <c r="E36" s="40">
        <v>35.28</v>
      </c>
      <c r="F36" s="40">
        <v>33.35</v>
      </c>
      <c r="G36" s="40">
        <v>37.049999999999997</v>
      </c>
      <c r="H36" s="40">
        <v>38.68</v>
      </c>
      <c r="I36" s="86"/>
      <c r="J36" s="86"/>
      <c r="K36" s="86"/>
      <c r="L36" s="86"/>
      <c r="M36" s="86"/>
      <c r="N36" s="86"/>
      <c r="O36" s="86"/>
      <c r="P36" s="120"/>
      <c r="Q36" s="16"/>
      <c r="R36" s="120"/>
      <c r="S36" s="16"/>
      <c r="T36" s="120"/>
      <c r="U36" s="120"/>
      <c r="V36" s="16"/>
      <c r="W36" s="14"/>
      <c r="X36" s="86"/>
      <c r="Y36" s="86"/>
      <c r="Z36" s="86"/>
      <c r="AA36" s="66"/>
      <c r="AB36" s="86"/>
    </row>
    <row r="37" spans="1:28" x14ac:dyDescent="0.25">
      <c r="A37" t="s">
        <v>96</v>
      </c>
      <c r="B37" t="s">
        <v>70</v>
      </c>
      <c r="C37" s="40"/>
      <c r="D37" s="40">
        <v>36.200000000000003</v>
      </c>
      <c r="E37" s="40">
        <v>42.91</v>
      </c>
      <c r="F37" s="40">
        <v>41.29</v>
      </c>
      <c r="G37" s="40">
        <v>47.5</v>
      </c>
      <c r="H37" s="40">
        <v>48.72</v>
      </c>
      <c r="I37" s="86"/>
      <c r="J37" s="86"/>
      <c r="K37" s="86"/>
      <c r="L37" s="86"/>
      <c r="M37" s="86"/>
      <c r="N37" s="86"/>
      <c r="O37" s="86"/>
      <c r="P37" s="87"/>
      <c r="Q37" s="87"/>
      <c r="R37" s="87"/>
      <c r="S37" s="87"/>
      <c r="T37" s="87"/>
      <c r="U37" s="87"/>
      <c r="V37" s="87"/>
      <c r="W37" s="14"/>
      <c r="X37" s="86"/>
      <c r="Y37" s="86"/>
      <c r="Z37" s="86"/>
      <c r="AA37" s="66"/>
      <c r="AB37" s="86"/>
    </row>
    <row r="38" spans="1:28" ht="15" x14ac:dyDescent="0.25">
      <c r="A38" t="s">
        <v>96</v>
      </c>
      <c r="B38" t="s">
        <v>89</v>
      </c>
      <c r="C38" s="40"/>
      <c r="D38" s="40">
        <f>D37</f>
        <v>36.200000000000003</v>
      </c>
      <c r="E38" s="40">
        <f t="shared" ref="E38:H38" si="8">E37</f>
        <v>42.91</v>
      </c>
      <c r="F38" s="40">
        <f t="shared" si="8"/>
        <v>41.29</v>
      </c>
      <c r="G38" s="40">
        <f t="shared" si="8"/>
        <v>47.5</v>
      </c>
      <c r="H38" s="40">
        <f t="shared" si="8"/>
        <v>48.72</v>
      </c>
      <c r="I38" s="86"/>
      <c r="J38" s="86"/>
      <c r="K38" s="86"/>
      <c r="L38" s="86"/>
      <c r="M38" s="86"/>
      <c r="N38" s="86"/>
      <c r="O38" s="86"/>
      <c r="P38" s="40"/>
      <c r="Q38" s="40"/>
      <c r="R38" s="40"/>
      <c r="S38" s="40"/>
      <c r="T38" s="40"/>
      <c r="U38" s="40"/>
      <c r="V38" s="40"/>
      <c r="W38" s="86"/>
      <c r="X38" s="86"/>
      <c r="Y38" s="86"/>
      <c r="Z38" s="86"/>
      <c r="AA38" s="66"/>
      <c r="AB38" s="86"/>
    </row>
    <row r="39" spans="1:28" ht="15" x14ac:dyDescent="0.25">
      <c r="A39" t="s">
        <v>96</v>
      </c>
      <c r="B39" t="s">
        <v>71</v>
      </c>
      <c r="C39" s="40"/>
      <c r="D39" s="40">
        <v>24.94</v>
      </c>
      <c r="E39" s="40">
        <v>26.88</v>
      </c>
      <c r="F39" s="40">
        <v>25.86</v>
      </c>
      <c r="G39" s="40">
        <v>27.49</v>
      </c>
      <c r="H39" s="40">
        <v>31.16</v>
      </c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66"/>
      <c r="AB39" s="86"/>
    </row>
    <row r="40" spans="1:28" ht="15" x14ac:dyDescent="0.25">
      <c r="A40" t="s">
        <v>96</v>
      </c>
      <c r="B40" t="s">
        <v>91</v>
      </c>
      <c r="C40" s="40"/>
      <c r="D40" s="40">
        <f>D39</f>
        <v>24.94</v>
      </c>
      <c r="E40" s="40">
        <f t="shared" ref="E40:H40" si="9">E39</f>
        <v>26.88</v>
      </c>
      <c r="F40" s="40">
        <f t="shared" si="9"/>
        <v>25.86</v>
      </c>
      <c r="G40" s="40">
        <f t="shared" si="9"/>
        <v>27.49</v>
      </c>
      <c r="H40" s="40">
        <f t="shared" si="9"/>
        <v>31.16</v>
      </c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66"/>
      <c r="AB40" s="86"/>
    </row>
    <row r="41" spans="1:28" ht="15" x14ac:dyDescent="0.25">
      <c r="A41" t="s">
        <v>97</v>
      </c>
      <c r="B41" t="s">
        <v>88</v>
      </c>
      <c r="C41" s="40">
        <v>29.39</v>
      </c>
      <c r="D41" s="40">
        <v>29.25</v>
      </c>
      <c r="E41" s="40">
        <v>34.42</v>
      </c>
      <c r="F41" s="40">
        <v>32.549999999999997</v>
      </c>
      <c r="G41" s="40">
        <v>34.549999999999997</v>
      </c>
      <c r="H41" s="40">
        <v>35.14</v>
      </c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66"/>
      <c r="AB41" s="86"/>
    </row>
    <row r="42" spans="1:28" ht="15" x14ac:dyDescent="0.25">
      <c r="A42" t="s">
        <v>97</v>
      </c>
      <c r="B42" t="s">
        <v>70</v>
      </c>
      <c r="C42" s="40"/>
      <c r="D42" s="40">
        <v>35.049999999999997</v>
      </c>
      <c r="E42" s="40">
        <v>41.85</v>
      </c>
      <c r="F42" s="40">
        <v>40.36</v>
      </c>
      <c r="G42" s="40">
        <v>44.25</v>
      </c>
      <c r="H42" s="40">
        <v>44.32</v>
      </c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66"/>
      <c r="AB42" s="86"/>
    </row>
    <row r="43" spans="1:28" ht="15" x14ac:dyDescent="0.25">
      <c r="A43" t="s">
        <v>97</v>
      </c>
      <c r="B43" t="s">
        <v>89</v>
      </c>
      <c r="C43" s="40"/>
      <c r="D43" s="40">
        <f>D42</f>
        <v>35.049999999999997</v>
      </c>
      <c r="E43" s="40">
        <f t="shared" ref="E43:H43" si="10">E42</f>
        <v>41.85</v>
      </c>
      <c r="F43" s="40">
        <f t="shared" si="10"/>
        <v>40.36</v>
      </c>
      <c r="G43" s="40">
        <f t="shared" si="10"/>
        <v>44.25</v>
      </c>
      <c r="H43" s="40">
        <f t="shared" si="10"/>
        <v>44.32</v>
      </c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66"/>
      <c r="AB43" s="86"/>
    </row>
    <row r="44" spans="1:28" ht="15" x14ac:dyDescent="0.25">
      <c r="A44" t="s">
        <v>97</v>
      </c>
      <c r="B44" t="s">
        <v>71</v>
      </c>
      <c r="C44" s="40"/>
      <c r="D44" s="40">
        <v>24.36</v>
      </c>
      <c r="E44" s="40">
        <v>26.18</v>
      </c>
      <c r="F44" s="40">
        <v>25.19</v>
      </c>
      <c r="G44" s="40">
        <v>25.6</v>
      </c>
      <c r="H44" s="40">
        <v>28.13</v>
      </c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66"/>
      <c r="AB44" s="86"/>
    </row>
    <row r="45" spans="1:28" ht="15" x14ac:dyDescent="0.25">
      <c r="A45" t="s">
        <v>97</v>
      </c>
      <c r="B45" t="s">
        <v>91</v>
      </c>
      <c r="C45" s="40"/>
      <c r="D45" s="40">
        <f>D44</f>
        <v>24.36</v>
      </c>
      <c r="E45" s="40">
        <f t="shared" ref="E45:H45" si="11">E44</f>
        <v>26.18</v>
      </c>
      <c r="F45" s="40">
        <f t="shared" si="11"/>
        <v>25.19</v>
      </c>
      <c r="G45" s="40">
        <f t="shared" si="11"/>
        <v>25.6</v>
      </c>
      <c r="H45" s="40">
        <f t="shared" si="11"/>
        <v>28.13</v>
      </c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66"/>
      <c r="AB45" s="86"/>
    </row>
    <row r="46" spans="1:28" ht="15" x14ac:dyDescent="0.25">
      <c r="A46" t="s">
        <v>98</v>
      </c>
      <c r="B46" t="s">
        <v>88</v>
      </c>
      <c r="C46" s="40">
        <v>44.62</v>
      </c>
      <c r="D46" s="40">
        <v>46.58</v>
      </c>
      <c r="E46" s="40">
        <v>44.2</v>
      </c>
      <c r="F46" s="40">
        <v>40.17</v>
      </c>
      <c r="G46" s="40">
        <v>40.799999999999997</v>
      </c>
      <c r="H46" s="40">
        <v>42.65</v>
      </c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66"/>
      <c r="AB46" s="86"/>
    </row>
    <row r="47" spans="1:28" ht="15" x14ac:dyDescent="0.25">
      <c r="A47" t="s">
        <v>98</v>
      </c>
      <c r="B47" t="s">
        <v>70</v>
      </c>
      <c r="C47" s="40"/>
      <c r="D47" s="40">
        <v>56.69</v>
      </c>
      <c r="E47" s="40">
        <v>55.88</v>
      </c>
      <c r="F47" s="40">
        <v>51.5</v>
      </c>
      <c r="G47" s="40">
        <v>54.34</v>
      </c>
      <c r="H47" s="40">
        <v>56.31</v>
      </c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66"/>
      <c r="AB47" s="86"/>
    </row>
    <row r="48" spans="1:28" ht="15" x14ac:dyDescent="0.25">
      <c r="A48" t="s">
        <v>98</v>
      </c>
      <c r="B48" t="s">
        <v>89</v>
      </c>
      <c r="C48" s="40"/>
      <c r="D48" s="40">
        <f>D47</f>
        <v>56.69</v>
      </c>
      <c r="E48" s="40">
        <f t="shared" ref="E48:H48" si="12">E47</f>
        <v>55.88</v>
      </c>
      <c r="F48" s="40">
        <f t="shared" si="12"/>
        <v>51.5</v>
      </c>
      <c r="G48" s="40">
        <f t="shared" si="12"/>
        <v>54.34</v>
      </c>
      <c r="H48" s="40">
        <f t="shared" si="12"/>
        <v>56.31</v>
      </c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66"/>
      <c r="AB48" s="86"/>
    </row>
    <row r="49" spans="1:28" ht="15" x14ac:dyDescent="0.25">
      <c r="A49" t="s">
        <v>98</v>
      </c>
      <c r="B49" t="s">
        <v>71</v>
      </c>
      <c r="C49" s="40"/>
      <c r="D49" s="40">
        <v>38.14</v>
      </c>
      <c r="E49" s="40">
        <v>33.15</v>
      </c>
      <c r="F49" s="40">
        <v>30.43</v>
      </c>
      <c r="G49" s="40">
        <v>29.13</v>
      </c>
      <c r="H49" s="40">
        <v>33.020000000000003</v>
      </c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66"/>
      <c r="AB49" s="86"/>
    </row>
    <row r="50" spans="1:28" ht="15" x14ac:dyDescent="0.25">
      <c r="A50" t="s">
        <v>98</v>
      </c>
      <c r="B50" t="s">
        <v>91</v>
      </c>
      <c r="C50" s="40"/>
      <c r="D50" s="40">
        <f>D49</f>
        <v>38.14</v>
      </c>
      <c r="E50" s="40">
        <f t="shared" ref="E50:H50" si="13">E49</f>
        <v>33.15</v>
      </c>
      <c r="F50" s="40">
        <f t="shared" si="13"/>
        <v>30.43</v>
      </c>
      <c r="G50" s="40">
        <f t="shared" si="13"/>
        <v>29.13</v>
      </c>
      <c r="H50" s="40">
        <f t="shared" si="13"/>
        <v>33.020000000000003</v>
      </c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66"/>
      <c r="AB50" s="86"/>
    </row>
    <row r="51" spans="1:28" ht="15" x14ac:dyDescent="0.25">
      <c r="A51" t="s">
        <v>86</v>
      </c>
      <c r="B51" t="s">
        <v>88</v>
      </c>
      <c r="C51" s="40">
        <v>47.97</v>
      </c>
      <c r="D51" s="40">
        <v>52.17</v>
      </c>
      <c r="E51" s="40">
        <v>51.42</v>
      </c>
      <c r="F51" s="40">
        <v>45.8</v>
      </c>
      <c r="G51" s="40">
        <v>44.23</v>
      </c>
      <c r="H51" s="40">
        <v>45.69</v>
      </c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66"/>
      <c r="AB51" s="86"/>
    </row>
    <row r="52" spans="1:28" ht="15" x14ac:dyDescent="0.25">
      <c r="A52" t="s">
        <v>86</v>
      </c>
      <c r="B52" t="s">
        <v>70</v>
      </c>
      <c r="C52" s="40"/>
      <c r="D52" s="40">
        <v>64.540000000000006</v>
      </c>
      <c r="E52" s="40">
        <v>66.81</v>
      </c>
      <c r="F52" s="40">
        <v>59.83</v>
      </c>
      <c r="G52" s="40">
        <v>59.52</v>
      </c>
      <c r="H52" s="40">
        <v>61.02</v>
      </c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66"/>
      <c r="AB52" s="86"/>
    </row>
    <row r="53" spans="1:28" ht="15" x14ac:dyDescent="0.25">
      <c r="A53" t="s">
        <v>86</v>
      </c>
      <c r="B53" t="s">
        <v>89</v>
      </c>
      <c r="C53" s="40"/>
      <c r="D53" s="40">
        <f>D52</f>
        <v>64.540000000000006</v>
      </c>
      <c r="E53" s="40">
        <f t="shared" ref="E53:H53" si="14">E52</f>
        <v>66.81</v>
      </c>
      <c r="F53" s="40">
        <f t="shared" si="14"/>
        <v>59.83</v>
      </c>
      <c r="G53" s="40">
        <f t="shared" si="14"/>
        <v>59.52</v>
      </c>
      <c r="H53" s="40">
        <f t="shared" si="14"/>
        <v>61.02</v>
      </c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66"/>
      <c r="AB53" s="86"/>
    </row>
    <row r="54" spans="1:28" ht="15" x14ac:dyDescent="0.25">
      <c r="A54" t="s">
        <v>86</v>
      </c>
      <c r="B54" t="s">
        <v>71</v>
      </c>
      <c r="C54" s="40"/>
      <c r="D54" s="40">
        <v>42.02</v>
      </c>
      <c r="E54" s="40">
        <v>37.51</v>
      </c>
      <c r="F54" s="40">
        <v>33.71</v>
      </c>
      <c r="G54" s="40">
        <v>31.06</v>
      </c>
      <c r="H54" s="40">
        <v>34.93</v>
      </c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66"/>
      <c r="AB54" s="86"/>
    </row>
    <row r="55" spans="1:28" ht="15" x14ac:dyDescent="0.25">
      <c r="A55" t="s">
        <v>86</v>
      </c>
      <c r="B55" t="s">
        <v>91</v>
      </c>
      <c r="C55" s="40"/>
      <c r="D55" s="40">
        <f>D54</f>
        <v>42.02</v>
      </c>
      <c r="E55" s="40">
        <f t="shared" ref="E55:H55" si="15">E54</f>
        <v>37.51</v>
      </c>
      <c r="F55" s="40">
        <f t="shared" si="15"/>
        <v>33.71</v>
      </c>
      <c r="G55" s="40">
        <f t="shared" si="15"/>
        <v>31.06</v>
      </c>
      <c r="H55" s="40">
        <f t="shared" si="15"/>
        <v>34.93</v>
      </c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66"/>
      <c r="AB55" s="86"/>
    </row>
    <row r="56" spans="1:28" ht="15" x14ac:dyDescent="0.25">
      <c r="A56" t="s">
        <v>100</v>
      </c>
      <c r="B56" t="s">
        <v>88</v>
      </c>
      <c r="C56" s="40">
        <v>65.98</v>
      </c>
      <c r="D56" s="40">
        <v>76.37</v>
      </c>
      <c r="E56" s="40">
        <v>70.59</v>
      </c>
      <c r="F56" s="40">
        <v>61.31</v>
      </c>
      <c r="G56" s="40">
        <v>58.05</v>
      </c>
      <c r="H56" s="40">
        <v>57</v>
      </c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66"/>
      <c r="AB56" s="86"/>
    </row>
    <row r="57" spans="1:28" ht="15" x14ac:dyDescent="0.25">
      <c r="A57" t="s">
        <v>100</v>
      </c>
      <c r="B57" t="s">
        <v>70</v>
      </c>
      <c r="C57" s="40"/>
      <c r="D57" s="40">
        <v>100.53</v>
      </c>
      <c r="E57" s="40">
        <v>97.14</v>
      </c>
      <c r="F57" s="40">
        <v>85.38</v>
      </c>
      <c r="G57" s="40">
        <v>85.37</v>
      </c>
      <c r="H57" s="40">
        <v>85.34</v>
      </c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66"/>
      <c r="AB57" s="86"/>
    </row>
    <row r="58" spans="1:28" ht="15" x14ac:dyDescent="0.25">
      <c r="A58" t="s">
        <v>100</v>
      </c>
      <c r="B58" t="s">
        <v>89</v>
      </c>
      <c r="C58" s="40"/>
      <c r="D58" s="40">
        <f>D57</f>
        <v>100.53</v>
      </c>
      <c r="E58" s="40">
        <f t="shared" ref="E58:H58" si="16">E57</f>
        <v>97.14</v>
      </c>
      <c r="F58" s="40">
        <f t="shared" si="16"/>
        <v>85.38</v>
      </c>
      <c r="G58" s="40">
        <f t="shared" si="16"/>
        <v>85.37</v>
      </c>
      <c r="H58" s="40">
        <f t="shared" si="16"/>
        <v>85.34</v>
      </c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66"/>
      <c r="AB58" s="86"/>
    </row>
    <row r="59" spans="1:28" ht="15" x14ac:dyDescent="0.25">
      <c r="A59" t="s">
        <v>100</v>
      </c>
      <c r="B59" t="s">
        <v>71</v>
      </c>
      <c r="C59" s="40"/>
      <c r="D59" s="40">
        <v>58.97</v>
      </c>
      <c r="E59" s="40">
        <v>49.94</v>
      </c>
      <c r="F59" s="40">
        <v>42.62</v>
      </c>
      <c r="G59" s="40">
        <v>37.36</v>
      </c>
      <c r="H59" s="40">
        <v>39.58</v>
      </c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66"/>
      <c r="AB59" s="86"/>
    </row>
    <row r="60" spans="1:28" ht="15" x14ac:dyDescent="0.25">
      <c r="A60" t="s">
        <v>100</v>
      </c>
      <c r="B60" t="s">
        <v>91</v>
      </c>
      <c r="C60" s="40"/>
      <c r="D60" s="40">
        <f>D59</f>
        <v>58.97</v>
      </c>
      <c r="E60" s="40">
        <f t="shared" ref="E60:H60" si="17">E59</f>
        <v>49.94</v>
      </c>
      <c r="F60" s="40">
        <f t="shared" si="17"/>
        <v>42.62</v>
      </c>
      <c r="G60" s="40">
        <f t="shared" si="17"/>
        <v>37.36</v>
      </c>
      <c r="H60" s="40">
        <f t="shared" si="17"/>
        <v>39.58</v>
      </c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66"/>
      <c r="AB60" s="86"/>
    </row>
    <row r="61" spans="1:28" ht="15" x14ac:dyDescent="0.25">
      <c r="A61" t="s">
        <v>99</v>
      </c>
      <c r="B61" t="s">
        <v>88</v>
      </c>
      <c r="C61" s="40">
        <v>66.349999999999994</v>
      </c>
      <c r="D61" s="40">
        <v>73.61</v>
      </c>
      <c r="E61" s="40">
        <v>68.48</v>
      </c>
      <c r="F61" s="40">
        <v>61.06</v>
      </c>
      <c r="G61" s="40">
        <v>56.84</v>
      </c>
      <c r="H61" s="40">
        <v>58.79</v>
      </c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66"/>
    </row>
    <row r="62" spans="1:28" x14ac:dyDescent="0.25">
      <c r="A62" t="s">
        <v>99</v>
      </c>
      <c r="B62" t="s">
        <v>70</v>
      </c>
      <c r="C62" s="40"/>
      <c r="D62" s="40">
        <v>91.67</v>
      </c>
      <c r="E62" s="40">
        <v>87.69</v>
      </c>
      <c r="F62" s="40">
        <v>79.2</v>
      </c>
      <c r="G62" s="40">
        <v>77.680000000000007</v>
      </c>
      <c r="H62" s="40">
        <v>80.760000000000005</v>
      </c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1:28" x14ac:dyDescent="0.25">
      <c r="A63" t="s">
        <v>99</v>
      </c>
      <c r="B63" t="s">
        <v>89</v>
      </c>
      <c r="C63" s="40"/>
      <c r="D63" s="40">
        <f>D62</f>
        <v>91.67</v>
      </c>
      <c r="E63" s="40">
        <f t="shared" ref="E63:H63" si="18">E62</f>
        <v>87.69</v>
      </c>
      <c r="F63" s="40">
        <f t="shared" si="18"/>
        <v>79.2</v>
      </c>
      <c r="G63" s="40">
        <f t="shared" si="18"/>
        <v>77.680000000000007</v>
      </c>
      <c r="H63" s="40">
        <f t="shared" si="18"/>
        <v>80.760000000000005</v>
      </c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1:28" x14ac:dyDescent="0.25">
      <c r="A64" t="s">
        <v>99</v>
      </c>
      <c r="B64" t="s">
        <v>71</v>
      </c>
      <c r="C64" s="40"/>
      <c r="D64" s="40">
        <v>59.17</v>
      </c>
      <c r="E64" s="40">
        <v>51.14</v>
      </c>
      <c r="F64" s="40">
        <v>44.89</v>
      </c>
      <c r="G64" s="40">
        <v>39.24</v>
      </c>
      <c r="H64" s="40">
        <v>43.81</v>
      </c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1:8" x14ac:dyDescent="0.25">
      <c r="A65" t="s">
        <v>99</v>
      </c>
      <c r="B65" t="s">
        <v>91</v>
      </c>
      <c r="C65" s="40"/>
      <c r="D65" s="40">
        <f>D64</f>
        <v>59.17</v>
      </c>
      <c r="E65" s="40">
        <f t="shared" ref="E65:H65" si="19">E64</f>
        <v>51.14</v>
      </c>
      <c r="F65" s="40">
        <f t="shared" si="19"/>
        <v>44.89</v>
      </c>
      <c r="G65" s="40">
        <f t="shared" si="19"/>
        <v>39.24</v>
      </c>
      <c r="H65" s="40">
        <f t="shared" si="19"/>
        <v>43.81</v>
      </c>
    </row>
    <row r="66" spans="1:8" x14ac:dyDescent="0.25">
      <c r="A66" t="s">
        <v>101</v>
      </c>
      <c r="B66" t="s">
        <v>88</v>
      </c>
      <c r="C66" s="40">
        <v>49.33</v>
      </c>
      <c r="D66" s="40">
        <v>50.14</v>
      </c>
      <c r="E66" s="40">
        <v>42.5</v>
      </c>
      <c r="F66" s="40">
        <v>38.53</v>
      </c>
      <c r="G66" s="40">
        <v>39.99</v>
      </c>
      <c r="H66" s="40">
        <v>41.28</v>
      </c>
    </row>
    <row r="67" spans="1:8" x14ac:dyDescent="0.25">
      <c r="A67" t="s">
        <v>101</v>
      </c>
      <c r="B67" t="s">
        <v>70</v>
      </c>
      <c r="C67" s="40"/>
      <c r="D67" s="40">
        <v>57.75</v>
      </c>
      <c r="E67" s="40">
        <v>51.1</v>
      </c>
      <c r="F67" s="40">
        <v>46.62</v>
      </c>
      <c r="G67" s="40">
        <v>49.45</v>
      </c>
      <c r="H67" s="40">
        <v>50.34</v>
      </c>
    </row>
    <row r="68" spans="1:8" x14ac:dyDescent="0.25">
      <c r="A68" t="s">
        <v>101</v>
      </c>
      <c r="B68" t="s">
        <v>89</v>
      </c>
      <c r="C68" s="40"/>
      <c r="D68" s="40">
        <f>D67</f>
        <v>57.75</v>
      </c>
      <c r="E68" s="40">
        <f t="shared" ref="E68:H68" si="20">E67</f>
        <v>51.1</v>
      </c>
      <c r="F68" s="40">
        <f t="shared" si="20"/>
        <v>46.62</v>
      </c>
      <c r="G68" s="40">
        <f t="shared" si="20"/>
        <v>49.45</v>
      </c>
      <c r="H68" s="40">
        <f t="shared" si="20"/>
        <v>50.34</v>
      </c>
    </row>
    <row r="69" spans="1:8" x14ac:dyDescent="0.25">
      <c r="A69" t="s">
        <v>101</v>
      </c>
      <c r="B69" t="s">
        <v>71</v>
      </c>
      <c r="C69" s="40"/>
      <c r="D69" s="40">
        <v>43.68</v>
      </c>
      <c r="E69" s="40">
        <v>33.79</v>
      </c>
      <c r="F69" s="40">
        <v>31.32</v>
      </c>
      <c r="G69" s="40">
        <v>31.66</v>
      </c>
      <c r="H69" s="40">
        <v>34.64</v>
      </c>
    </row>
    <row r="70" spans="1:8" x14ac:dyDescent="0.25">
      <c r="A70" t="s">
        <v>101</v>
      </c>
      <c r="B70" t="s">
        <v>91</v>
      </c>
      <c r="C70" s="40"/>
      <c r="D70" s="40">
        <f>D69</f>
        <v>43.68</v>
      </c>
      <c r="E70" s="40">
        <f t="shared" ref="E70:H70" si="21">E69</f>
        <v>33.79</v>
      </c>
      <c r="F70" s="40">
        <f t="shared" si="21"/>
        <v>31.32</v>
      </c>
      <c r="G70" s="40">
        <f t="shared" si="21"/>
        <v>31.66</v>
      </c>
      <c r="H70" s="40">
        <f t="shared" si="21"/>
        <v>34.64</v>
      </c>
    </row>
  </sheetData>
  <mergeCells count="3">
    <mergeCell ref="J9:K9"/>
    <mergeCell ref="J10:K11"/>
    <mergeCell ref="J20:J24"/>
  </mergeCells>
  <dataValidations count="1">
    <dataValidation type="list" allowBlank="1" showInputMessage="1" showErrorMessage="1" sqref="J10:K11" xr:uid="{E2D86F52-50BC-4C98-9F72-971348D36AA6}">
      <formula1>$AA$14:$AA$25</formula1>
    </dataValidation>
  </dataValidations>
  <pageMargins left="0.7" right="0.7" top="0.75" bottom="0.75" header="0.3" footer="0.3"/>
  <pageSetup paperSize="9" orientation="portrait" r:id="rId1"/>
  <headerFooter>
    <oddHeader>&amp;L&amp;"Calibri"&amp;10&amp;K636466Åpen informasjon / Public information&amp;1#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9AD5C-F342-40BD-86DE-67C998CFBAD2}">
  <dimension ref="A1:Q42"/>
  <sheetViews>
    <sheetView workbookViewId="0"/>
  </sheetViews>
  <sheetFormatPr baseColWidth="10" defaultColWidth="11.42578125" defaultRowHeight="15" x14ac:dyDescent="0.25"/>
  <cols>
    <col min="1" max="1" width="11.42578125" style="42"/>
    <col min="2" max="2" width="29.5703125" style="42" customWidth="1"/>
    <col min="3" max="3" width="14.85546875" style="42" customWidth="1"/>
    <col min="4" max="16384" width="11.42578125" style="42"/>
  </cols>
  <sheetData>
    <row r="1" spans="1:11" x14ac:dyDescent="0.25">
      <c r="A1" s="56"/>
      <c r="B1" s="57"/>
      <c r="C1" s="56"/>
      <c r="D1" s="56"/>
      <c r="E1" s="56"/>
      <c r="F1" s="56"/>
    </row>
    <row r="2" spans="1:11" ht="23.25" x14ac:dyDescent="0.35">
      <c r="A2" s="56"/>
      <c r="B2" s="60" t="s">
        <v>102</v>
      </c>
      <c r="C2" s="56"/>
      <c r="D2" s="56"/>
      <c r="E2" s="56"/>
      <c r="F2" s="56"/>
      <c r="K2" s="42" t="s">
        <v>103</v>
      </c>
    </row>
    <row r="3" spans="1:11" ht="18.75" x14ac:dyDescent="0.3">
      <c r="A3" s="56"/>
      <c r="B3" s="59" t="s">
        <v>28</v>
      </c>
      <c r="C3" s="56"/>
      <c r="D3" s="56"/>
      <c r="E3" s="56"/>
      <c r="F3" s="56"/>
      <c r="K3" s="42" t="s">
        <v>104</v>
      </c>
    </row>
    <row r="4" spans="1:11" x14ac:dyDescent="0.25">
      <c r="A4" s="56"/>
      <c r="B4" s="58" t="s">
        <v>105</v>
      </c>
      <c r="C4" s="57"/>
      <c r="D4" s="56"/>
      <c r="E4" s="56"/>
      <c r="F4" s="56"/>
      <c r="K4" s="42" t="s">
        <v>106</v>
      </c>
    </row>
    <row r="5" spans="1:11" x14ac:dyDescent="0.25">
      <c r="A5" s="56"/>
      <c r="B5" s="58"/>
      <c r="C5" s="58"/>
      <c r="D5" s="58"/>
      <c r="E5" s="58"/>
      <c r="F5" s="58"/>
    </row>
    <row r="8" spans="1:11" x14ac:dyDescent="0.25">
      <c r="B8" s="88"/>
      <c r="C8" s="88"/>
      <c r="D8" s="88">
        <v>2024</v>
      </c>
      <c r="E8" s="88">
        <v>2025</v>
      </c>
      <c r="F8" s="88">
        <v>2026</v>
      </c>
      <c r="G8" s="88">
        <v>2027</v>
      </c>
      <c r="H8" s="88">
        <v>2028</v>
      </c>
      <c r="I8" s="88">
        <v>2029</v>
      </c>
    </row>
    <row r="9" spans="1:11" ht="18.75" x14ac:dyDescent="0.3">
      <c r="A9" s="88"/>
      <c r="B9" s="89" t="s">
        <v>41</v>
      </c>
      <c r="C9" s="42" t="s">
        <v>107</v>
      </c>
      <c r="D9" s="42">
        <v>179</v>
      </c>
      <c r="E9" s="42">
        <v>199</v>
      </c>
      <c r="F9" s="42">
        <v>221</v>
      </c>
      <c r="G9" s="42">
        <v>245</v>
      </c>
      <c r="H9" s="42">
        <v>273</v>
      </c>
      <c r="I9" s="42">
        <v>303</v>
      </c>
    </row>
    <row r="10" spans="1:11" ht="18.75" x14ac:dyDescent="0.3">
      <c r="B10" s="89"/>
      <c r="C10" s="42" t="s">
        <v>108</v>
      </c>
      <c r="D10" s="47">
        <v>179</v>
      </c>
      <c r="E10" s="47">
        <v>199</v>
      </c>
      <c r="F10" s="47">
        <v>221</v>
      </c>
      <c r="G10" s="47">
        <v>245</v>
      </c>
      <c r="H10" s="47">
        <v>273</v>
      </c>
      <c r="I10" s="47">
        <v>303</v>
      </c>
    </row>
    <row r="11" spans="1:11" ht="18.75" x14ac:dyDescent="0.3">
      <c r="B11" s="89"/>
      <c r="C11" s="42" t="s">
        <v>109</v>
      </c>
      <c r="D11" s="42">
        <v>62</v>
      </c>
      <c r="E11" s="42">
        <v>56</v>
      </c>
      <c r="F11" s="42">
        <v>53</v>
      </c>
      <c r="G11" s="42">
        <v>49</v>
      </c>
      <c r="H11" s="42">
        <v>47</v>
      </c>
      <c r="I11" s="42">
        <v>43</v>
      </c>
    </row>
    <row r="12" spans="1:11" ht="18.75" x14ac:dyDescent="0.3">
      <c r="B12" s="89"/>
      <c r="C12" s="42" t="s">
        <v>110</v>
      </c>
      <c r="D12" s="42">
        <v>251</v>
      </c>
      <c r="E12" s="42">
        <v>265</v>
      </c>
      <c r="F12" s="42">
        <v>284</v>
      </c>
      <c r="G12" s="42">
        <v>305</v>
      </c>
      <c r="H12" s="42">
        <v>329</v>
      </c>
      <c r="I12" s="42">
        <v>357</v>
      </c>
    </row>
    <row r="13" spans="1:11" ht="18.75" x14ac:dyDescent="0.3">
      <c r="B13" s="91"/>
      <c r="C13" s="43"/>
      <c r="D13" s="43" t="s">
        <v>64</v>
      </c>
      <c r="E13" s="43" t="s">
        <v>64</v>
      </c>
      <c r="F13" s="43" t="s">
        <v>64</v>
      </c>
      <c r="G13" s="43" t="s">
        <v>64</v>
      </c>
      <c r="H13" s="43" t="s">
        <v>64</v>
      </c>
      <c r="I13" s="43" t="s">
        <v>64</v>
      </c>
    </row>
    <row r="14" spans="1:11" ht="18.75" x14ac:dyDescent="0.3">
      <c r="B14" s="89"/>
      <c r="D14" s="42" t="s">
        <v>64</v>
      </c>
      <c r="E14" s="42" t="s">
        <v>64</v>
      </c>
      <c r="F14" s="42" t="s">
        <v>64</v>
      </c>
      <c r="G14" s="42" t="s">
        <v>64</v>
      </c>
    </row>
    <row r="15" spans="1:11" ht="18.75" x14ac:dyDescent="0.3">
      <c r="B15" s="89"/>
      <c r="C15" s="88"/>
      <c r="D15" s="88">
        <v>2024</v>
      </c>
      <c r="E15" s="88">
        <v>2025</v>
      </c>
      <c r="F15" s="88">
        <v>2026</v>
      </c>
      <c r="G15" s="88">
        <v>2027</v>
      </c>
      <c r="H15" s="88">
        <v>2028</v>
      </c>
      <c r="I15" s="88">
        <v>2029</v>
      </c>
    </row>
    <row r="16" spans="1:11" ht="18.75" x14ac:dyDescent="0.3">
      <c r="B16" s="89" t="s">
        <v>39</v>
      </c>
      <c r="C16" s="42" t="s">
        <v>107</v>
      </c>
      <c r="D16" s="42">
        <v>69</v>
      </c>
      <c r="E16" s="42">
        <v>75</v>
      </c>
      <c r="F16" s="42">
        <v>81</v>
      </c>
      <c r="G16" s="42">
        <v>88</v>
      </c>
      <c r="H16" s="42">
        <v>96</v>
      </c>
      <c r="I16" s="42">
        <v>103</v>
      </c>
    </row>
    <row r="17" spans="2:17" ht="18.75" x14ac:dyDescent="0.3">
      <c r="B17" s="89"/>
      <c r="C17" s="42" t="s">
        <v>108</v>
      </c>
      <c r="D17" s="47">
        <v>144.15165000000002</v>
      </c>
      <c r="E17" s="47">
        <v>140.341804</v>
      </c>
      <c r="F17" s="47">
        <v>138.12479400000001</v>
      </c>
      <c r="G17" s="47">
        <v>141.000056</v>
      </c>
      <c r="H17" s="47">
        <v>149.89455800000002</v>
      </c>
      <c r="I17" s="47">
        <v>157.78906000000001</v>
      </c>
    </row>
    <row r="18" spans="2:17" ht="18.75" x14ac:dyDescent="0.3">
      <c r="B18" s="89"/>
      <c r="C18" s="42" t="s">
        <v>109</v>
      </c>
      <c r="D18" s="42">
        <v>15</v>
      </c>
      <c r="E18" s="42">
        <v>14</v>
      </c>
      <c r="F18" s="42">
        <v>14</v>
      </c>
      <c r="G18" s="42">
        <v>13</v>
      </c>
      <c r="H18" s="42">
        <v>12</v>
      </c>
      <c r="I18" s="42">
        <v>12</v>
      </c>
    </row>
    <row r="19" spans="2:17" ht="18.75" x14ac:dyDescent="0.3">
      <c r="B19" s="89"/>
      <c r="C19" s="42" t="s">
        <v>110</v>
      </c>
      <c r="D19" s="42">
        <v>161</v>
      </c>
      <c r="E19" s="42">
        <v>158</v>
      </c>
      <c r="F19" s="42">
        <v>155</v>
      </c>
      <c r="G19" s="42">
        <v>158</v>
      </c>
      <c r="H19" s="42">
        <v>166</v>
      </c>
      <c r="I19" s="42">
        <v>175</v>
      </c>
    </row>
    <row r="20" spans="2:17" x14ac:dyDescent="0.25">
      <c r="B20" s="43"/>
      <c r="C20" s="43"/>
      <c r="D20" s="43"/>
      <c r="E20" s="43"/>
      <c r="F20" s="43"/>
      <c r="G20" s="43"/>
      <c r="H20" s="43"/>
      <c r="I20" s="43"/>
    </row>
    <row r="22" spans="2:17" ht="18.75" x14ac:dyDescent="0.3">
      <c r="B22" s="89"/>
      <c r="C22" s="88"/>
      <c r="D22" s="88">
        <v>2024</v>
      </c>
      <c r="E22" s="88">
        <v>2025</v>
      </c>
      <c r="F22" s="88">
        <v>2026</v>
      </c>
      <c r="G22" s="88">
        <v>2027</v>
      </c>
      <c r="H22" s="88">
        <v>2028</v>
      </c>
      <c r="I22" s="88">
        <v>2029</v>
      </c>
    </row>
    <row r="23" spans="2:17" ht="18.75" x14ac:dyDescent="0.3">
      <c r="B23" s="89" t="s">
        <v>42</v>
      </c>
      <c r="C23" s="42" t="s">
        <v>107</v>
      </c>
      <c r="D23" s="42">
        <v>52</v>
      </c>
      <c r="E23" s="42">
        <v>58</v>
      </c>
      <c r="F23" s="42">
        <v>64</v>
      </c>
      <c r="G23" s="42">
        <v>73</v>
      </c>
      <c r="H23" s="42">
        <v>82</v>
      </c>
      <c r="I23" s="42">
        <v>93</v>
      </c>
    </row>
    <row r="24" spans="2:17" ht="18.75" x14ac:dyDescent="0.3">
      <c r="B24" s="89"/>
      <c r="C24" s="42" t="s">
        <v>108</v>
      </c>
      <c r="D24" s="47">
        <v>57.517099999999999</v>
      </c>
      <c r="E24" s="47">
        <v>63.615279999999998</v>
      </c>
      <c r="F24" s="47">
        <v>69.713359999999994</v>
      </c>
      <c r="G24" s="47">
        <v>78.024600000000007</v>
      </c>
      <c r="H24" s="47">
        <v>88.588463239999996</v>
      </c>
      <c r="I24" s="47">
        <v>97.554382900000007</v>
      </c>
    </row>
    <row r="25" spans="2:17" ht="18.75" x14ac:dyDescent="0.3">
      <c r="B25" s="89"/>
      <c r="C25" s="42" t="s">
        <v>109</v>
      </c>
      <c r="D25" s="42">
        <v>39</v>
      </c>
      <c r="E25" s="42">
        <v>38</v>
      </c>
      <c r="F25" s="42">
        <v>39</v>
      </c>
      <c r="G25" s="42">
        <v>42</v>
      </c>
      <c r="H25" s="42">
        <v>40</v>
      </c>
      <c r="I25" s="42">
        <v>41</v>
      </c>
    </row>
    <row r="26" spans="2:17" ht="18.75" x14ac:dyDescent="0.3">
      <c r="B26" s="89"/>
      <c r="C26" s="42" t="s">
        <v>110</v>
      </c>
      <c r="D26" s="42">
        <v>100</v>
      </c>
      <c r="E26" s="42">
        <v>105</v>
      </c>
      <c r="F26" s="42">
        <v>112</v>
      </c>
      <c r="G26" s="42">
        <v>123</v>
      </c>
      <c r="H26" s="42">
        <v>132</v>
      </c>
      <c r="I26" s="42">
        <v>143</v>
      </c>
    </row>
    <row r="27" spans="2:17" x14ac:dyDescent="0.25">
      <c r="B27" s="43"/>
      <c r="C27" s="43"/>
      <c r="D27" s="43"/>
      <c r="E27" s="43"/>
      <c r="F27" s="43"/>
      <c r="G27" s="43"/>
      <c r="H27" s="43"/>
      <c r="I27" s="43"/>
    </row>
    <row r="29" spans="2:17" ht="18.75" x14ac:dyDescent="0.3">
      <c r="B29" s="89"/>
      <c r="C29" s="88"/>
      <c r="D29" s="88">
        <v>2024</v>
      </c>
      <c r="E29" s="88">
        <v>2025</v>
      </c>
      <c r="F29" s="88">
        <v>2026</v>
      </c>
      <c r="G29" s="88">
        <v>2027</v>
      </c>
      <c r="H29" s="88">
        <v>2028</v>
      </c>
      <c r="I29" s="88">
        <v>2029</v>
      </c>
    </row>
    <row r="30" spans="2:17" ht="18.75" x14ac:dyDescent="0.3">
      <c r="B30" s="89" t="s">
        <v>111</v>
      </c>
      <c r="C30" s="42" t="s">
        <v>107</v>
      </c>
      <c r="D30" s="47">
        <v>102.85320216218616</v>
      </c>
      <c r="E30" s="47">
        <v>111.75897948940583</v>
      </c>
      <c r="F30" s="47">
        <v>122.99157524307549</v>
      </c>
      <c r="G30" s="47">
        <v>136.69552006920151</v>
      </c>
      <c r="H30" s="47">
        <v>151.49466302593518</v>
      </c>
      <c r="I30" s="47">
        <v>168.68499066233616</v>
      </c>
    </row>
    <row r="31" spans="2:17" ht="18.75" x14ac:dyDescent="0.3">
      <c r="B31" s="89"/>
      <c r="C31" s="42" t="s">
        <v>108</v>
      </c>
      <c r="D31" s="47">
        <v>113.91020462711637</v>
      </c>
      <c r="E31" s="47">
        <v>122.81598195433602</v>
      </c>
      <c r="F31" s="47">
        <v>134.04857770800569</v>
      </c>
      <c r="G31" s="47">
        <v>147.75252253413171</v>
      </c>
      <c r="H31" s="47">
        <v>162.55166557033826</v>
      </c>
      <c r="I31" s="47">
        <v>179.74199312726637</v>
      </c>
      <c r="K31" s="47"/>
      <c r="L31" s="47"/>
      <c r="M31" s="47"/>
      <c r="N31" s="47"/>
      <c r="O31" s="47"/>
      <c r="P31" s="47"/>
    </row>
    <row r="32" spans="2:17" ht="18.75" x14ac:dyDescent="0.3">
      <c r="B32" s="89"/>
      <c r="C32" s="42" t="s">
        <v>109</v>
      </c>
      <c r="D32" s="47">
        <v>15.143330777219182</v>
      </c>
      <c r="E32" s="47">
        <v>15.162748927405705</v>
      </c>
      <c r="F32" s="47">
        <v>15.162749324770004</v>
      </c>
      <c r="G32" s="47">
        <v>15.162749126087855</v>
      </c>
      <c r="H32" s="47">
        <v>15.162749761870723</v>
      </c>
      <c r="I32" s="47">
        <v>15.162749165824284</v>
      </c>
      <c r="K32" s="98"/>
      <c r="L32" s="47"/>
      <c r="M32" s="47"/>
      <c r="N32" s="47"/>
      <c r="O32" s="47"/>
      <c r="P32" s="47"/>
      <c r="Q32" s="47"/>
    </row>
    <row r="33" spans="2:17" ht="18.75" x14ac:dyDescent="0.3">
      <c r="B33" s="89"/>
      <c r="C33" s="42" t="s">
        <v>110</v>
      </c>
      <c r="D33" s="47">
        <v>129.05353540433555</v>
      </c>
      <c r="E33" s="47">
        <v>137.97873088174174</v>
      </c>
      <c r="F33" s="47">
        <v>149.2113270327757</v>
      </c>
      <c r="G33" s="47">
        <v>162.91527166021956</v>
      </c>
      <c r="H33" s="47">
        <v>177.71441533220894</v>
      </c>
      <c r="I33" s="47">
        <v>194.90474229309066</v>
      </c>
      <c r="K33" s="99"/>
      <c r="L33" s="99"/>
      <c r="M33" s="99"/>
      <c r="N33" s="99"/>
      <c r="O33" s="99"/>
      <c r="P33" s="99"/>
      <c r="Q33" s="47"/>
    </row>
    <row r="34" spans="2:17" x14ac:dyDescent="0.25">
      <c r="B34" s="43"/>
      <c r="C34" s="43"/>
      <c r="D34" s="43"/>
      <c r="E34" s="43"/>
      <c r="F34" s="43"/>
      <c r="G34" s="43"/>
      <c r="H34" s="43"/>
      <c r="I34" s="43"/>
      <c r="L34" s="47"/>
      <c r="M34" s="47"/>
      <c r="N34" s="47"/>
      <c r="O34" s="47"/>
      <c r="P34" s="47"/>
      <c r="Q34" s="47"/>
    </row>
    <row r="36" spans="2:17" ht="18.75" x14ac:dyDescent="0.3">
      <c r="B36" s="89"/>
      <c r="C36" s="88"/>
      <c r="D36" s="88">
        <v>2024</v>
      </c>
      <c r="E36" s="88">
        <v>2025</v>
      </c>
      <c r="F36" s="88">
        <v>2026</v>
      </c>
      <c r="G36" s="88">
        <v>2027</v>
      </c>
      <c r="H36" s="88">
        <v>2028</v>
      </c>
      <c r="I36" s="88">
        <v>2029</v>
      </c>
      <c r="K36" s="97"/>
      <c r="L36" s="47"/>
      <c r="M36" s="47"/>
      <c r="N36" s="47"/>
      <c r="O36" s="47"/>
      <c r="P36" s="47"/>
      <c r="Q36" s="47"/>
    </row>
    <row r="37" spans="2:17" ht="18.75" x14ac:dyDescent="0.3">
      <c r="B37" s="89" t="s">
        <v>112</v>
      </c>
      <c r="C37" s="42" t="s">
        <v>107</v>
      </c>
      <c r="D37" s="47">
        <v>603.85320216218611</v>
      </c>
      <c r="E37" s="47">
        <v>667.75897948940576</v>
      </c>
      <c r="F37" s="47">
        <v>733.99157524307543</v>
      </c>
      <c r="G37" s="47">
        <v>813.69552006920151</v>
      </c>
      <c r="H37" s="47">
        <v>899.4946630259351</v>
      </c>
      <c r="I37" s="47">
        <v>988.68499066233608</v>
      </c>
      <c r="K37" s="97"/>
      <c r="L37" s="47"/>
      <c r="M37" s="47"/>
      <c r="N37" s="47"/>
      <c r="O37" s="47"/>
      <c r="P37" s="47"/>
      <c r="Q37" s="47"/>
    </row>
    <row r="38" spans="2:17" ht="18.75" x14ac:dyDescent="0.3">
      <c r="B38" s="89"/>
      <c r="C38" s="42" t="s">
        <v>108</v>
      </c>
      <c r="D38" s="47">
        <v>707.9966546271163</v>
      </c>
      <c r="E38" s="47">
        <v>762.41201795433585</v>
      </c>
      <c r="F38" s="47">
        <v>819.45934370800558</v>
      </c>
      <c r="G38" s="47">
        <v>894.54844653413181</v>
      </c>
      <c r="H38" s="47">
        <v>983.00461081033825</v>
      </c>
      <c r="I38" s="47">
        <v>1071.2540160272663</v>
      </c>
      <c r="L38" s="47"/>
      <c r="M38" s="47"/>
      <c r="N38" s="47"/>
      <c r="O38" s="47"/>
      <c r="P38" s="47"/>
      <c r="Q38" s="47"/>
    </row>
    <row r="39" spans="2:17" ht="18.75" x14ac:dyDescent="0.3">
      <c r="B39" s="89"/>
      <c r="C39" s="42" t="s">
        <v>109</v>
      </c>
      <c r="D39" s="47">
        <v>246.14333077721921</v>
      </c>
      <c r="E39" s="47">
        <v>241.16274892740572</v>
      </c>
      <c r="F39" s="47">
        <v>235.16274932477</v>
      </c>
      <c r="G39" s="47">
        <v>231.16274912608785</v>
      </c>
      <c r="H39" s="47">
        <v>226.16274976187071</v>
      </c>
      <c r="I39" s="47">
        <v>220.16274916582429</v>
      </c>
      <c r="K39" s="97"/>
    </row>
    <row r="40" spans="2:17" ht="18.75" x14ac:dyDescent="0.3">
      <c r="B40" s="89"/>
      <c r="C40" s="42" t="s">
        <v>110</v>
      </c>
      <c r="D40" s="47">
        <v>985.05353540433555</v>
      </c>
      <c r="E40" s="98">
        <v>1034.9787308817417</v>
      </c>
      <c r="F40" s="47">
        <v>1087.2113270327757</v>
      </c>
      <c r="G40" s="47">
        <v>1158.9152716602196</v>
      </c>
      <c r="H40" s="47">
        <v>1239.714415332209</v>
      </c>
      <c r="I40" s="47">
        <v>1327.9047422930905</v>
      </c>
      <c r="P40" s="47"/>
      <c r="Q40" s="47"/>
    </row>
    <row r="41" spans="2:17" x14ac:dyDescent="0.25">
      <c r="B41" s="43"/>
      <c r="C41" s="43"/>
      <c r="D41" s="43"/>
      <c r="E41" s="43"/>
      <c r="F41" s="43"/>
      <c r="G41" s="43"/>
      <c r="H41" s="43"/>
      <c r="I41" s="43"/>
      <c r="K41" s="97"/>
      <c r="L41" s="47"/>
      <c r="M41" s="47"/>
      <c r="N41" s="47"/>
      <c r="O41" s="47"/>
      <c r="P41" s="47"/>
      <c r="Q41" s="47"/>
    </row>
    <row r="42" spans="2:17" x14ac:dyDescent="0.25">
      <c r="L42" s="47"/>
      <c r="M42" s="47"/>
      <c r="N42" s="47"/>
      <c r="O42" s="47"/>
      <c r="P42" s="47"/>
      <c r="Q42" s="4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0B485-B0EF-486E-9647-320B60EF0461}">
  <dimension ref="A1:AQ29"/>
  <sheetViews>
    <sheetView showGridLines="0" zoomScaleNormal="100" workbookViewId="0">
      <selection activeCell="T36" sqref="T36"/>
    </sheetView>
  </sheetViews>
  <sheetFormatPr baseColWidth="10" defaultColWidth="11.42578125" defaultRowHeight="15" x14ac:dyDescent="0.25"/>
  <sheetData>
    <row r="1" spans="1:8" x14ac:dyDescent="0.25">
      <c r="A1" s="56"/>
      <c r="B1" s="57"/>
      <c r="C1" s="56"/>
      <c r="D1" s="56"/>
      <c r="E1" s="56"/>
      <c r="F1" s="56"/>
    </row>
    <row r="2" spans="1:8" ht="23.25" x14ac:dyDescent="0.35">
      <c r="A2" s="56"/>
      <c r="B2" s="60" t="s">
        <v>12</v>
      </c>
      <c r="C2" s="56"/>
      <c r="D2" s="56"/>
      <c r="E2" s="56"/>
      <c r="F2" s="56"/>
    </row>
    <row r="3" spans="1:8" ht="18.75" x14ac:dyDescent="0.3">
      <c r="A3" s="56"/>
      <c r="B3" s="59" t="s">
        <v>73</v>
      </c>
      <c r="C3" s="56"/>
      <c r="D3" s="56"/>
      <c r="E3" s="56"/>
      <c r="F3" s="56"/>
    </row>
    <row r="4" spans="1:8" x14ac:dyDescent="0.25">
      <c r="A4" s="56"/>
      <c r="B4" s="58" t="s">
        <v>113</v>
      </c>
      <c r="C4" s="57"/>
      <c r="D4" s="56"/>
      <c r="E4" s="56"/>
      <c r="F4" s="56"/>
    </row>
    <row r="5" spans="1:8" x14ac:dyDescent="0.25">
      <c r="A5" s="56"/>
      <c r="B5" s="58"/>
      <c r="C5" s="58"/>
      <c r="D5" s="58"/>
      <c r="E5" s="58"/>
      <c r="F5" s="58"/>
    </row>
    <row r="7" spans="1:8" x14ac:dyDescent="0.25">
      <c r="C7" s="108">
        <v>2024</v>
      </c>
      <c r="D7" s="108">
        <v>2025</v>
      </c>
      <c r="E7" s="108">
        <v>2026</v>
      </c>
      <c r="F7" s="108">
        <v>2027</v>
      </c>
      <c r="G7" s="108">
        <v>2028</v>
      </c>
      <c r="H7" s="108">
        <v>2029</v>
      </c>
    </row>
    <row r="8" spans="1:8" x14ac:dyDescent="0.25">
      <c r="A8" s="129" t="s">
        <v>87</v>
      </c>
      <c r="B8" s="107" t="s">
        <v>114</v>
      </c>
      <c r="C8" s="105">
        <v>37</v>
      </c>
      <c r="D8" s="105">
        <v>37</v>
      </c>
      <c r="E8" s="105">
        <v>38</v>
      </c>
      <c r="F8" s="105">
        <v>38</v>
      </c>
      <c r="G8" s="105">
        <v>39</v>
      </c>
      <c r="H8" s="105">
        <v>40</v>
      </c>
    </row>
    <row r="9" spans="1:8" x14ac:dyDescent="0.25">
      <c r="A9" s="130"/>
      <c r="B9" t="s">
        <v>115</v>
      </c>
      <c r="C9" s="105">
        <v>24</v>
      </c>
      <c r="D9" s="105">
        <v>24</v>
      </c>
      <c r="E9" s="105">
        <v>24</v>
      </c>
      <c r="F9" s="105">
        <v>24</v>
      </c>
      <c r="G9" s="105">
        <v>24</v>
      </c>
      <c r="H9" s="105">
        <v>25</v>
      </c>
    </row>
    <row r="10" spans="1:8" x14ac:dyDescent="0.25">
      <c r="A10" s="130"/>
      <c r="B10" s="54" t="s">
        <v>116</v>
      </c>
      <c r="C10" s="106">
        <v>-13</v>
      </c>
      <c r="D10" s="106">
        <v>-13</v>
      </c>
      <c r="E10" s="106">
        <v>-14</v>
      </c>
      <c r="F10" s="106">
        <v>-14</v>
      </c>
      <c r="G10" s="106">
        <v>-15</v>
      </c>
      <c r="H10" s="106">
        <v>-15</v>
      </c>
    </row>
    <row r="11" spans="1:8" x14ac:dyDescent="0.25">
      <c r="A11" s="131" t="s">
        <v>93</v>
      </c>
      <c r="B11" s="107" t="s">
        <v>114</v>
      </c>
      <c r="C11" s="105">
        <v>37</v>
      </c>
      <c r="D11" s="105">
        <v>39</v>
      </c>
      <c r="E11" s="105">
        <v>41</v>
      </c>
      <c r="F11" s="105">
        <v>42</v>
      </c>
      <c r="G11" s="105">
        <v>44</v>
      </c>
      <c r="H11" s="105">
        <v>47</v>
      </c>
    </row>
    <row r="12" spans="1:8" x14ac:dyDescent="0.25">
      <c r="A12" s="131"/>
      <c r="B12" t="s">
        <v>115</v>
      </c>
      <c r="C12" s="105">
        <v>52</v>
      </c>
      <c r="D12" s="105">
        <v>53</v>
      </c>
      <c r="E12" s="105">
        <v>53</v>
      </c>
      <c r="F12" s="105">
        <v>53</v>
      </c>
      <c r="G12" s="105">
        <v>54</v>
      </c>
      <c r="H12" s="105">
        <v>54</v>
      </c>
    </row>
    <row r="13" spans="1:8" x14ac:dyDescent="0.25">
      <c r="A13" s="132"/>
      <c r="B13" s="54" t="s">
        <v>116</v>
      </c>
      <c r="C13" s="106">
        <v>15</v>
      </c>
      <c r="D13" s="106">
        <v>14</v>
      </c>
      <c r="E13" s="106">
        <v>12</v>
      </c>
      <c r="F13" s="106">
        <v>11</v>
      </c>
      <c r="G13" s="106">
        <v>9</v>
      </c>
      <c r="H13" s="106">
        <v>7</v>
      </c>
    </row>
    <row r="14" spans="1:8" x14ac:dyDescent="0.25">
      <c r="A14" s="133" t="s">
        <v>94</v>
      </c>
      <c r="B14" s="107" t="s">
        <v>114</v>
      </c>
      <c r="C14" s="104">
        <v>18</v>
      </c>
      <c r="D14" s="104">
        <v>18</v>
      </c>
      <c r="E14" s="104">
        <v>18</v>
      </c>
      <c r="F14" s="104">
        <v>19</v>
      </c>
      <c r="G14" s="104">
        <v>20</v>
      </c>
      <c r="H14" s="104">
        <v>21</v>
      </c>
    </row>
    <row r="15" spans="1:8" x14ac:dyDescent="0.25">
      <c r="A15" s="131"/>
      <c r="B15" t="s">
        <v>115</v>
      </c>
      <c r="C15" s="105">
        <v>26</v>
      </c>
      <c r="D15" s="105">
        <v>26</v>
      </c>
      <c r="E15" s="105">
        <v>26</v>
      </c>
      <c r="F15" s="105">
        <v>26</v>
      </c>
      <c r="G15" s="105">
        <v>26</v>
      </c>
      <c r="H15" s="105">
        <v>27</v>
      </c>
    </row>
    <row r="16" spans="1:8" x14ac:dyDescent="0.25">
      <c r="A16" s="132"/>
      <c r="B16" s="54" t="s">
        <v>116</v>
      </c>
      <c r="C16" s="106">
        <v>8</v>
      </c>
      <c r="D16" s="106">
        <v>8</v>
      </c>
      <c r="E16" s="106">
        <v>8</v>
      </c>
      <c r="F16" s="106">
        <v>7</v>
      </c>
      <c r="G16" s="106">
        <v>7</v>
      </c>
      <c r="H16" s="106">
        <v>6</v>
      </c>
    </row>
    <row r="17" spans="1:43" x14ac:dyDescent="0.25">
      <c r="A17" s="134" t="s">
        <v>92</v>
      </c>
      <c r="B17" s="107" t="s">
        <v>114</v>
      </c>
      <c r="C17" s="105">
        <v>28</v>
      </c>
      <c r="D17" s="105">
        <v>28</v>
      </c>
      <c r="E17" s="105">
        <v>29</v>
      </c>
      <c r="F17" s="105">
        <v>30</v>
      </c>
      <c r="G17" s="105">
        <v>30</v>
      </c>
      <c r="H17" s="105">
        <v>31</v>
      </c>
    </row>
    <row r="18" spans="1:43" x14ac:dyDescent="0.25">
      <c r="A18" s="130"/>
      <c r="B18" t="s">
        <v>115</v>
      </c>
      <c r="C18" s="105">
        <v>27</v>
      </c>
      <c r="D18" s="105">
        <v>27</v>
      </c>
      <c r="E18" s="105">
        <v>27</v>
      </c>
      <c r="F18" s="105">
        <v>28</v>
      </c>
      <c r="G18" s="105">
        <v>28</v>
      </c>
      <c r="H18" s="105">
        <v>28</v>
      </c>
    </row>
    <row r="19" spans="1:43" x14ac:dyDescent="0.25">
      <c r="A19" s="130"/>
      <c r="B19" s="54" t="s">
        <v>116</v>
      </c>
      <c r="C19" s="106">
        <v>-1</v>
      </c>
      <c r="D19" s="106">
        <v>-1</v>
      </c>
      <c r="E19" s="106">
        <v>-2</v>
      </c>
      <c r="F19" s="106">
        <v>-2</v>
      </c>
      <c r="G19" s="106">
        <v>-2</v>
      </c>
      <c r="H19" s="106">
        <v>-3</v>
      </c>
    </row>
    <row r="20" spans="1:43" x14ac:dyDescent="0.25">
      <c r="A20" s="134" t="s">
        <v>90</v>
      </c>
      <c r="B20" s="107" t="s">
        <v>114</v>
      </c>
      <c r="C20" s="104">
        <v>20</v>
      </c>
      <c r="D20" s="104">
        <v>20</v>
      </c>
      <c r="E20" s="104">
        <v>20</v>
      </c>
      <c r="F20" s="104">
        <v>21</v>
      </c>
      <c r="G20" s="104">
        <v>21</v>
      </c>
      <c r="H20" s="104">
        <v>22</v>
      </c>
    </row>
    <row r="21" spans="1:43" x14ac:dyDescent="0.25">
      <c r="A21" s="130"/>
      <c r="B21" t="s">
        <v>115</v>
      </c>
      <c r="C21" s="105">
        <v>29</v>
      </c>
      <c r="D21" s="105">
        <v>29</v>
      </c>
      <c r="E21" s="105">
        <v>29</v>
      </c>
      <c r="F21" s="105">
        <v>29</v>
      </c>
      <c r="G21" s="105">
        <v>29</v>
      </c>
      <c r="H21" s="105">
        <v>29</v>
      </c>
    </row>
    <row r="22" spans="1:43" x14ac:dyDescent="0.25">
      <c r="A22" s="130"/>
      <c r="B22" s="54" t="s">
        <v>116</v>
      </c>
      <c r="C22" s="106">
        <v>9</v>
      </c>
      <c r="D22" s="106">
        <v>9</v>
      </c>
      <c r="E22" s="106">
        <v>8</v>
      </c>
      <c r="F22" s="106">
        <v>8</v>
      </c>
      <c r="G22" s="106">
        <v>8</v>
      </c>
      <c r="H22" s="106">
        <v>7</v>
      </c>
    </row>
    <row r="24" spans="1:43" s="109" customFormat="1" x14ac:dyDescent="0.25">
      <c r="AF24"/>
      <c r="AG24"/>
      <c r="AH24"/>
      <c r="AI24"/>
      <c r="AJ24"/>
      <c r="AK24"/>
      <c r="AL24"/>
      <c r="AM24"/>
      <c r="AN24"/>
      <c r="AO24"/>
      <c r="AP24"/>
      <c r="AQ24"/>
    </row>
    <row r="25" spans="1:43" s="109" customFormat="1" x14ac:dyDescent="0.25">
      <c r="H25" s="128" t="s">
        <v>87</v>
      </c>
      <c r="I25" s="128"/>
      <c r="J25" s="128"/>
      <c r="K25" s="128"/>
      <c r="L25" s="128"/>
      <c r="M25" s="128"/>
      <c r="N25" s="128" t="s">
        <v>93</v>
      </c>
      <c r="O25" s="128"/>
      <c r="P25" s="128"/>
      <c r="Q25" s="128"/>
      <c r="R25" s="128"/>
      <c r="S25" s="128"/>
      <c r="T25" s="128" t="s">
        <v>94</v>
      </c>
      <c r="U25" s="128"/>
      <c r="V25" s="128"/>
      <c r="W25" s="128"/>
      <c r="X25" s="128"/>
      <c r="Y25" s="128"/>
      <c r="Z25" s="128" t="s">
        <v>92</v>
      </c>
      <c r="AA25" s="128"/>
      <c r="AB25" s="128"/>
      <c r="AC25" s="128"/>
      <c r="AD25" s="128"/>
      <c r="AE25" s="128"/>
      <c r="AF25" s="128" t="s">
        <v>90</v>
      </c>
      <c r="AG25" s="128"/>
      <c r="AH25" s="128"/>
      <c r="AI25" s="128"/>
      <c r="AJ25" s="128"/>
      <c r="AK25" s="128"/>
    </row>
    <row r="26" spans="1:43" s="109" customFormat="1" x14ac:dyDescent="0.25">
      <c r="H26" s="109">
        <v>2024</v>
      </c>
      <c r="I26" s="109">
        <v>2025</v>
      </c>
      <c r="J26" s="109">
        <v>2026</v>
      </c>
      <c r="K26" s="109">
        <v>2027</v>
      </c>
      <c r="L26" s="109">
        <v>2028</v>
      </c>
      <c r="M26" s="109">
        <v>2029</v>
      </c>
      <c r="N26" s="109">
        <v>2024</v>
      </c>
      <c r="O26" s="109">
        <v>2025</v>
      </c>
      <c r="P26" s="109">
        <v>2026</v>
      </c>
      <c r="Q26" s="109">
        <v>2027</v>
      </c>
      <c r="R26" s="109">
        <v>2028</v>
      </c>
      <c r="S26" s="109">
        <v>2029</v>
      </c>
      <c r="T26" s="109">
        <v>2024</v>
      </c>
      <c r="U26" s="109">
        <v>2025</v>
      </c>
      <c r="V26" s="109">
        <v>2026</v>
      </c>
      <c r="W26" s="109">
        <v>2027</v>
      </c>
      <c r="X26" s="109">
        <v>2028</v>
      </c>
      <c r="Y26" s="109">
        <v>2029</v>
      </c>
      <c r="Z26" s="109">
        <v>2024</v>
      </c>
      <c r="AA26" s="109">
        <v>2025</v>
      </c>
      <c r="AB26" s="109">
        <v>2026</v>
      </c>
      <c r="AC26" s="109">
        <v>2027</v>
      </c>
      <c r="AD26" s="109">
        <v>2028</v>
      </c>
      <c r="AE26" s="109">
        <v>2029</v>
      </c>
      <c r="AF26" s="109">
        <v>2024</v>
      </c>
      <c r="AG26" s="109">
        <v>2025</v>
      </c>
      <c r="AH26" s="109">
        <v>2026</v>
      </c>
      <c r="AI26" s="109">
        <v>2027</v>
      </c>
      <c r="AJ26" s="109">
        <v>2028</v>
      </c>
      <c r="AK26" s="109">
        <v>2029</v>
      </c>
    </row>
    <row r="27" spans="1:43" s="109" customFormat="1" x14ac:dyDescent="0.25">
      <c r="G27" s="110" t="s">
        <v>114</v>
      </c>
      <c r="H27" s="111">
        <v>37</v>
      </c>
      <c r="I27" s="111">
        <v>37</v>
      </c>
      <c r="J27" s="111">
        <v>38</v>
      </c>
      <c r="K27" s="111">
        <v>38</v>
      </c>
      <c r="L27" s="111">
        <v>39</v>
      </c>
      <c r="M27" s="111">
        <v>40</v>
      </c>
      <c r="N27" s="111">
        <v>37</v>
      </c>
      <c r="O27" s="111">
        <v>39</v>
      </c>
      <c r="P27" s="111">
        <v>41</v>
      </c>
      <c r="Q27" s="111">
        <v>42</v>
      </c>
      <c r="R27" s="111">
        <v>44</v>
      </c>
      <c r="S27" s="111">
        <v>47</v>
      </c>
      <c r="T27" s="111">
        <v>18</v>
      </c>
      <c r="U27" s="111">
        <v>18</v>
      </c>
      <c r="V27" s="111">
        <v>18</v>
      </c>
      <c r="W27" s="111">
        <v>19</v>
      </c>
      <c r="X27" s="111">
        <v>20</v>
      </c>
      <c r="Y27" s="111">
        <v>21</v>
      </c>
      <c r="Z27" s="111">
        <v>28</v>
      </c>
      <c r="AA27" s="111">
        <v>28</v>
      </c>
      <c r="AB27" s="111">
        <v>29</v>
      </c>
      <c r="AC27" s="111">
        <v>30</v>
      </c>
      <c r="AD27" s="111">
        <v>30</v>
      </c>
      <c r="AE27" s="111">
        <v>31</v>
      </c>
      <c r="AF27" s="111">
        <v>20</v>
      </c>
      <c r="AG27" s="111">
        <v>20</v>
      </c>
      <c r="AH27" s="111">
        <v>20</v>
      </c>
      <c r="AI27" s="111">
        <v>21</v>
      </c>
      <c r="AJ27" s="111">
        <v>21</v>
      </c>
      <c r="AK27" s="111">
        <v>22</v>
      </c>
    </row>
    <row r="28" spans="1:43" s="109" customFormat="1" x14ac:dyDescent="0.25">
      <c r="G28" s="110" t="s">
        <v>115</v>
      </c>
      <c r="H28" s="111">
        <v>24</v>
      </c>
      <c r="I28" s="111">
        <v>24</v>
      </c>
      <c r="J28" s="111">
        <v>24</v>
      </c>
      <c r="K28" s="111">
        <v>24</v>
      </c>
      <c r="L28" s="111">
        <v>24</v>
      </c>
      <c r="M28" s="111">
        <v>25</v>
      </c>
      <c r="N28" s="111">
        <v>52</v>
      </c>
      <c r="O28" s="111">
        <v>53</v>
      </c>
      <c r="P28" s="111">
        <v>53</v>
      </c>
      <c r="Q28" s="111">
        <v>53</v>
      </c>
      <c r="R28" s="111">
        <v>54</v>
      </c>
      <c r="S28" s="111">
        <v>54</v>
      </c>
      <c r="T28" s="111">
        <v>26</v>
      </c>
      <c r="U28" s="111">
        <v>26</v>
      </c>
      <c r="V28" s="111">
        <v>26</v>
      </c>
      <c r="W28" s="111">
        <v>26</v>
      </c>
      <c r="X28" s="111">
        <v>26</v>
      </c>
      <c r="Y28" s="111">
        <v>27</v>
      </c>
      <c r="Z28" s="111">
        <v>27</v>
      </c>
      <c r="AA28" s="111">
        <v>27</v>
      </c>
      <c r="AB28" s="111">
        <v>27</v>
      </c>
      <c r="AC28" s="111">
        <v>28</v>
      </c>
      <c r="AD28" s="111">
        <v>28</v>
      </c>
      <c r="AE28" s="111">
        <v>28</v>
      </c>
      <c r="AF28" s="111">
        <v>29</v>
      </c>
      <c r="AG28" s="111">
        <v>29</v>
      </c>
      <c r="AH28" s="111">
        <v>29</v>
      </c>
      <c r="AI28" s="111">
        <v>29</v>
      </c>
      <c r="AJ28" s="111">
        <v>29</v>
      </c>
      <c r="AK28" s="111">
        <v>29</v>
      </c>
    </row>
    <row r="29" spans="1:43" s="109" customFormat="1" x14ac:dyDescent="0.25">
      <c r="G29" s="110" t="s">
        <v>116</v>
      </c>
      <c r="H29" s="111">
        <v>-13</v>
      </c>
      <c r="I29" s="111">
        <v>-13</v>
      </c>
      <c r="J29" s="111">
        <v>-14</v>
      </c>
      <c r="K29" s="111">
        <v>-14</v>
      </c>
      <c r="L29" s="111">
        <v>-15</v>
      </c>
      <c r="M29" s="111">
        <v>-15</v>
      </c>
      <c r="N29" s="111">
        <v>15</v>
      </c>
      <c r="O29" s="111">
        <v>14</v>
      </c>
      <c r="P29" s="111">
        <v>12</v>
      </c>
      <c r="Q29" s="111">
        <v>11</v>
      </c>
      <c r="R29" s="111">
        <v>9</v>
      </c>
      <c r="S29" s="111">
        <v>7</v>
      </c>
      <c r="T29" s="111">
        <v>8</v>
      </c>
      <c r="U29" s="111">
        <v>8</v>
      </c>
      <c r="V29" s="111">
        <v>8</v>
      </c>
      <c r="W29" s="111">
        <v>7</v>
      </c>
      <c r="X29" s="111">
        <v>7</v>
      </c>
      <c r="Y29" s="111">
        <v>6</v>
      </c>
      <c r="Z29" s="111">
        <v>-1</v>
      </c>
      <c r="AA29" s="111">
        <v>-1</v>
      </c>
      <c r="AB29" s="111">
        <v>-2</v>
      </c>
      <c r="AC29" s="111">
        <v>-2</v>
      </c>
      <c r="AD29" s="111">
        <v>-2</v>
      </c>
      <c r="AE29" s="111">
        <v>-3</v>
      </c>
      <c r="AF29" s="111">
        <v>9</v>
      </c>
      <c r="AG29" s="111">
        <v>9</v>
      </c>
      <c r="AH29" s="111">
        <v>8</v>
      </c>
      <c r="AI29" s="111">
        <v>8</v>
      </c>
      <c r="AJ29" s="111">
        <v>8</v>
      </c>
      <c r="AK29" s="111">
        <v>7</v>
      </c>
    </row>
  </sheetData>
  <mergeCells count="10">
    <mergeCell ref="A8:A10"/>
    <mergeCell ref="A11:A13"/>
    <mergeCell ref="A14:A16"/>
    <mergeCell ref="A17:A19"/>
    <mergeCell ref="A20:A22"/>
    <mergeCell ref="Z25:AE25"/>
    <mergeCell ref="AF25:AK25"/>
    <mergeCell ref="H25:M25"/>
    <mergeCell ref="N25:S25"/>
    <mergeCell ref="T25:Y25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nsitivity xmlns="4b02223f-79db-47c0-b5e8-5ec0321a0115" xsi:nil="true"/>
    <_dlc_DocId xmlns="98112996-64fd-402b-9c86-8e61787f30ff">ARBEIDSROM-633-44705</_dlc_DocId>
    <_dlc_DocIdUrl xmlns="98112996-64fd-402b-9c86-8e61787f30ff">
      <Url>http://samhandling.statnett.no/PlanOgAnalyse/_layouts/15/DocIdRedir.aspx?ID=ARBEIDSROM-633-44705</Url>
      <Description>ARBEIDSROM-633-44705</Description>
    </_dlc_DocIdUrl>
    <SharedWithUsers xmlns="98112996-64fd-402b-9c86-8e61787f30ff">
      <UserInfo>
        <DisplayName>Langsiktig Markedsanalyse_fag-medlemmer</DisplayName>
        <AccountId>8</AccountId>
        <AccountType/>
      </UserInfo>
    </SharedWithUsers>
    <lcf76f155ced4ddcb4097134ff3c332f xmlns="8ce9d2f1-ee31-4552-9815-0567a4ed2dc8">
      <Terms xmlns="http://schemas.microsoft.com/office/infopath/2007/PartnerControls"/>
    </lcf76f155ced4ddcb4097134ff3c332f>
    <TaxCatchAll xmlns="98112996-64fd-402b-9c86-8e61787f30ff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8CD2CCE0047E4083BC4AEF1F39061E" ma:contentTypeVersion="21" ma:contentTypeDescription="Opprett et nytt dokument." ma:contentTypeScope="" ma:versionID="375c54569d18536d24418a2118eab67d">
  <xsd:schema xmlns:xsd="http://www.w3.org/2001/XMLSchema" xmlns:xs="http://www.w3.org/2001/XMLSchema" xmlns:p="http://schemas.microsoft.com/office/2006/metadata/properties" xmlns:ns2="98112996-64fd-402b-9c86-8e61787f30ff" xmlns:ns3="4b02223f-79db-47c0-b5e8-5ec0321a0115" xmlns:ns4="8ce9d2f1-ee31-4552-9815-0567a4ed2dc8" targetNamespace="http://schemas.microsoft.com/office/2006/metadata/properties" ma:root="true" ma:fieldsID="1d8934a1f2a21ba7a0eee44ab1981675" ns2:_="" ns3:_="" ns4:_="">
    <xsd:import namespace="98112996-64fd-402b-9c86-8e61787f30ff"/>
    <xsd:import namespace="4b02223f-79db-47c0-b5e8-5ec0321a0115"/>
    <xsd:import namespace="8ce9d2f1-ee31-4552-9815-0567a4ed2dc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nsitivity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2:TaxCatchAll" minOccurs="0"/>
                <xsd:element ref="ns4:lcf76f155ced4ddcb4097134ff3c332f" minOccurs="0"/>
                <xsd:element ref="ns4:MediaLengthInSeconds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112996-64fd-402b-9c86-8e61787f30f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c720d71-7ee9-44d4-bd3c-41d97e9fb741}" ma:internalName="TaxCatchAll" ma:showField="CatchAllData" ma:web="98112996-64fd-402b-9c86-8e61787f30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2223f-79db-47c0-b5e8-5ec0321a0115" elementFormDefault="qualified">
    <xsd:import namespace="http://schemas.microsoft.com/office/2006/documentManagement/types"/>
    <xsd:import namespace="http://schemas.microsoft.com/office/infopath/2007/PartnerControls"/>
    <xsd:element name="Sensitivity" ma:index="11" nillable="true" ma:displayName="Verdivurdering" ma:format="Dropdown" ma:internalName="Sensitivity">
      <xsd:simpleType>
        <xsd:restriction base="dms:Choice">
          <xsd:enumeration value="Statnett åpen"/>
          <xsd:enumeration value="Statnett intern"/>
          <xsd:enumeration value="Statnett konfidensiell"/>
          <xsd:enumeration value="Statnett sensitiv"/>
          <xsd:enumeration value="Statnett sensitiv Kraftsensitiv"/>
          <xsd:enumeration value="Statnett sensitiv -(EN) Sensitive energy data"/>
          <xsd:enumeration value="Statnett sensitiv Markedssensitiv"/>
          <xsd:enumeration value="Statnett sensitiv -(EN) Sensitive market data"/>
          <xsd:enumeration value="Statnett sensitiv Sensitive personopplysninger"/>
          <xsd:enumeration value="Statnett sensitiv -(EN) Sensitive personal data"/>
          <xsd:enumeration value="Annet"/>
          <xsd:enumeration value="Annet Ikke Statnett-informasjon"/>
          <xsd:enumeration value="Annet Ikke jobbrelate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e9d2f1-ee31-4552-9815-0567a4ed2d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Bildemerkelapper" ma:readOnly="false" ma:fieldId="{5cf76f15-5ced-4ddc-b409-7134ff3c332f}" ma:taxonomyMulti="true" ma:sspId="a8cafb89-d1b3-4155-81e5-ef749a9dca8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C9AF40-C0C2-401C-AC51-97EB0459E5C6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B3D7C5C9-DE78-454B-9B0E-C2633B1505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87F187-9DB4-430E-8D1D-F0F94DE7A73F}">
  <ds:schemaRefs>
    <ds:schemaRef ds:uri="http://schemas.microsoft.com/office/2006/metadata/properties"/>
    <ds:schemaRef ds:uri="http://schemas.microsoft.com/office/infopath/2007/PartnerControls"/>
    <ds:schemaRef ds:uri="4b02223f-79db-47c0-b5e8-5ec0321a0115"/>
    <ds:schemaRef ds:uri="98112996-64fd-402b-9c86-8e61787f30ff"/>
    <ds:schemaRef ds:uri="8ce9d2f1-ee31-4552-9815-0567a4ed2dc8"/>
  </ds:schemaRefs>
</ds:datastoreItem>
</file>

<file path=customXml/itemProps4.xml><?xml version="1.0" encoding="utf-8"?>
<ds:datastoreItem xmlns:ds="http://schemas.openxmlformats.org/officeDocument/2006/customXml" ds:itemID="{1A068C7A-D1D4-4268-A37C-9905A28250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112996-64fd-402b-9c86-8e61787f30ff"/>
    <ds:schemaRef ds:uri="4b02223f-79db-47c0-b5e8-5ec0321a0115"/>
    <ds:schemaRef ds:uri="8ce9d2f1-ee31-4552-9815-0567a4ed2d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Info</vt:lpstr>
      <vt:lpstr>Brenselspriser og CO2</vt:lpstr>
      <vt:lpstr>Forbruk og produksjon Europa</vt:lpstr>
      <vt:lpstr>Kraftpriser_Europa</vt:lpstr>
      <vt:lpstr>Forbruk og produksjon Norden</vt:lpstr>
      <vt:lpstr>Kraftpriser_Norden</vt:lpstr>
      <vt:lpstr>Installert effekt</vt:lpstr>
      <vt:lpstr>Energibalanse Norge</vt:lpstr>
    </vt:vector>
  </TitlesOfParts>
  <Manager/>
  <Company>Statnett SF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Vegard Holmefjord</dc:creator>
  <cp:keywords/>
  <dc:description/>
  <cp:lastModifiedBy>Håkon Smith-Isaksen Holdhus</cp:lastModifiedBy>
  <cp:revision/>
  <dcterms:created xsi:type="dcterms:W3CDTF">2018-12-12T12:06:55Z</dcterms:created>
  <dcterms:modified xsi:type="dcterms:W3CDTF">2024-10-28T11:52:57Z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0x010100E98CD2CCE0047E4083BC4AEF1F39061E</vt:lpwstr>
  </property>
  <property fmtid="{D5CDD505-2E9C-101B-9397-08002B2CF9AE}" pid="3" name="_dlc_DocIdItemGuid">
    <vt:lpwstr>cbcbba32-b0ea-456c-9282-7ceabdb02717</vt:lpwstr>
  </property>
  <property fmtid="{D5CDD505-2E9C-101B-9397-08002B2CF9AE}" pid="4" name="MSIP_Label_82ce82a2-c9dc-484b-9d3f-6e6f4582d96b_Enabled">
    <vt:lpwstr>true</vt:lpwstr>
  </property>
  <property fmtid="{D5CDD505-2E9C-101B-9397-08002B2CF9AE}" pid="5" name="MSIP_Label_82ce82a2-c9dc-484b-9d3f-6e6f4582d96b_SetDate">
    <vt:lpwstr>2022-11-08T12:34:40Z</vt:lpwstr>
  </property>
  <property fmtid="{D5CDD505-2E9C-101B-9397-08002B2CF9AE}" pid="6" name="MSIP_Label_82ce82a2-c9dc-484b-9d3f-6e6f4582d96b_Method">
    <vt:lpwstr>Privileged</vt:lpwstr>
  </property>
  <property fmtid="{D5CDD505-2E9C-101B-9397-08002B2CF9AE}" pid="7" name="MSIP_Label_82ce82a2-c9dc-484b-9d3f-6e6f4582d96b_Name">
    <vt:lpwstr>Statnett åpen_0</vt:lpwstr>
  </property>
  <property fmtid="{D5CDD505-2E9C-101B-9397-08002B2CF9AE}" pid="8" name="MSIP_Label_82ce82a2-c9dc-484b-9d3f-6e6f4582d96b_SiteId">
    <vt:lpwstr>a8d61462-f252-44b2-bf6a-d7231960c041</vt:lpwstr>
  </property>
  <property fmtid="{D5CDD505-2E9C-101B-9397-08002B2CF9AE}" pid="9" name="MSIP_Label_82ce82a2-c9dc-484b-9d3f-6e6f4582d96b_ActionId">
    <vt:lpwstr>03d6e162-352a-4fe3-831c-884a6d089d88</vt:lpwstr>
  </property>
  <property fmtid="{D5CDD505-2E9C-101B-9397-08002B2CF9AE}" pid="10" name="MSIP_Label_82ce82a2-c9dc-484b-9d3f-6e6f4582d96b_ContentBits">
    <vt:lpwstr>1</vt:lpwstr>
  </property>
  <property fmtid="{D5CDD505-2E9C-101B-9397-08002B2CF9AE}" pid="11" name="MediaServiceImageTags">
    <vt:lpwstr/>
  </property>
</Properties>
</file>