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https://statnett-my.sharepoint.com/personal/hakon_holdhus_statnett_no/Documents/LMA2020/KMA21/"/>
    </mc:Choice>
  </mc:AlternateContent>
  <xr:revisionPtr revIDLastSave="0" documentId="8_{C0D69E69-FE9D-46D2-B469-346D04CED18C}" xr6:coauthVersionLast="46" xr6:coauthVersionMax="46" xr10:uidLastSave="{00000000-0000-0000-0000-000000000000}"/>
  <bookViews>
    <workbookView xWindow="-27285" yWindow="1440" windowWidth="21600" windowHeight="12735" xr2:uid="{00000000-000D-0000-FFFF-FFFF00000000}"/>
  </bookViews>
  <sheets>
    <sheet name="Info" sheetId="7" r:id="rId1"/>
    <sheet name="Brenselspriser og CO2" sheetId="6" r:id="rId2"/>
    <sheet name="Kraftpriser_Europa" sheetId="8" r:id="rId3"/>
    <sheet name="Kraftpriser_Norden" sheetId="9" r:id="rId4"/>
    <sheet name="Forbruk og produksjon Norden" sheetId="10" r:id="rId5"/>
  </sheets>
  <definedNames>
    <definedName name="_xlnm._FilterDatabase" localSheetId="2" hidden="1">Kraftpriser_Europa!$I$9:$J$11</definedName>
    <definedName name="Addo_DocID">"3f92e804-30ba-4061-b1ea-bb1ef80216a1"</definedName>
    <definedName name="Addo_Today">43090</definedName>
    <definedName name="ds1forskyvning" localSheetId="4">#REF!</definedName>
    <definedName name="ds1forskyvning">#REF!</definedName>
    <definedName name="ds2forskyvning" localSheetId="4">#REF!</definedName>
    <definedName name="ds2forskyvning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90" i="10" l="1"/>
  <c r="F90" i="10"/>
  <c r="G90" i="10"/>
  <c r="H90" i="10"/>
  <c r="I90" i="10"/>
  <c r="D90" i="10"/>
  <c r="E89" i="10"/>
  <c r="F89" i="10"/>
  <c r="G89" i="10"/>
  <c r="H89" i="10"/>
  <c r="I89" i="10"/>
  <c r="D89" i="10"/>
  <c r="E81" i="10"/>
  <c r="F81" i="10"/>
  <c r="G81" i="10"/>
  <c r="H81" i="10"/>
  <c r="I81" i="10"/>
  <c r="D81" i="10"/>
  <c r="D82" i="10"/>
  <c r="E88" i="10"/>
  <c r="F88" i="10"/>
  <c r="G88" i="10"/>
  <c r="H88" i="10"/>
  <c r="I88" i="10"/>
  <c r="I93" i="10" s="1"/>
  <c r="E91" i="10"/>
  <c r="E93" i="10" s="1"/>
  <c r="F91" i="10"/>
  <c r="G91" i="10"/>
  <c r="H91" i="10"/>
  <c r="I91" i="10"/>
  <c r="E92" i="10"/>
  <c r="F92" i="10"/>
  <c r="G92" i="10"/>
  <c r="H92" i="10"/>
  <c r="I92" i="10"/>
  <c r="D92" i="10"/>
  <c r="D91" i="10"/>
  <c r="D88" i="10"/>
  <c r="D93" i="10" s="1"/>
  <c r="E82" i="10"/>
  <c r="E86" i="10" s="1"/>
  <c r="F82" i="10"/>
  <c r="F86" i="10" s="1"/>
  <c r="G82" i="10"/>
  <c r="G86" i="10" s="1"/>
  <c r="H82" i="10"/>
  <c r="I82" i="10"/>
  <c r="I86" i="10" s="1"/>
  <c r="I95" i="10" s="1"/>
  <c r="E83" i="10"/>
  <c r="F83" i="10"/>
  <c r="G83" i="10"/>
  <c r="H83" i="10"/>
  <c r="I83" i="10"/>
  <c r="E84" i="10"/>
  <c r="F84" i="10"/>
  <c r="G84" i="10"/>
  <c r="H84" i="10"/>
  <c r="I84" i="10"/>
  <c r="E85" i="10"/>
  <c r="F85" i="10"/>
  <c r="G85" i="10"/>
  <c r="H85" i="10"/>
  <c r="H86" i="10" s="1"/>
  <c r="I85" i="10"/>
  <c r="D85" i="10"/>
  <c r="D84" i="10"/>
  <c r="D83" i="10"/>
  <c r="D86" i="10" l="1"/>
  <c r="D95" i="10" s="1"/>
  <c r="F93" i="10"/>
  <c r="G93" i="10"/>
  <c r="E95" i="10"/>
  <c r="H93" i="10"/>
  <c r="H95" i="10" s="1"/>
  <c r="G95" i="10"/>
  <c r="F95" i="10"/>
  <c r="D21" i="10" l="1"/>
  <c r="E21" i="10"/>
  <c r="F21" i="10"/>
  <c r="F23" i="10" s="1"/>
  <c r="G21" i="10"/>
  <c r="G23" i="10" s="1"/>
  <c r="H21" i="10"/>
  <c r="I21" i="10"/>
  <c r="M24" i="9" a="1"/>
  <c r="M24" i="9" s="1"/>
  <c r="M23" i="9" a="1"/>
  <c r="M23" i="9" s="1"/>
  <c r="M20" i="9" a="1"/>
  <c r="M20" i="9" s="1"/>
  <c r="R20" i="9" s="1"/>
  <c r="M22" i="9" a="1"/>
  <c r="M22" i="9" s="1"/>
  <c r="P22" i="9" s="1"/>
  <c r="M21" i="9" a="1"/>
  <c r="M21" i="9" s="1"/>
  <c r="P21" i="9" s="1"/>
  <c r="I23" i="10" l="1"/>
  <c r="H23" i="10"/>
  <c r="E23" i="10"/>
  <c r="D23" i="10"/>
  <c r="R21" i="9"/>
  <c r="S13" i="6" l="1"/>
  <c r="R13" i="6"/>
  <c r="Q13" i="6"/>
  <c r="P13" i="6"/>
  <c r="O13" i="6"/>
  <c r="N13" i="6"/>
  <c r="M13" i="6"/>
  <c r="L13" i="6"/>
  <c r="K13" i="6"/>
  <c r="J13" i="6"/>
  <c r="I13" i="6"/>
  <c r="H13" i="6"/>
  <c r="F13" i="6"/>
  <c r="G13" i="6"/>
  <c r="E13" i="6"/>
  <c r="O24" i="8" l="1"/>
  <c r="P24" i="9"/>
  <c r="M20" i="8"/>
  <c r="M21" i="8"/>
  <c r="M22" i="8"/>
  <c r="M24" i="8"/>
  <c r="P24" i="8" s="1"/>
  <c r="M23" i="8"/>
  <c r="R24" i="9" l="1"/>
  <c r="R24" i="8"/>
  <c r="P20" i="9"/>
  <c r="R20" i="8"/>
  <c r="O20" i="9"/>
  <c r="O21" i="9"/>
  <c r="O22" i="9"/>
  <c r="O23" i="9"/>
  <c r="O20" i="8"/>
  <c r="O21" i="8"/>
  <c r="O22" i="8"/>
  <c r="R22" i="9" l="1"/>
  <c r="P23" i="9"/>
  <c r="R23" i="9"/>
  <c r="R23" i="8"/>
  <c r="P23" i="8"/>
  <c r="R22" i="8"/>
  <c r="R21" i="8"/>
  <c r="P20" i="8"/>
  <c r="P21" i="8"/>
  <c r="O23" i="8"/>
  <c r="P22" i="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<sst xmlns="http://schemas.openxmlformats.org/spreadsheetml/2006/main" count="207" uniqueCount="62">
  <si>
    <t>For spørsmål ta kontakt med:</t>
  </si>
  <si>
    <t>Anders Kringstad</t>
  </si>
  <si>
    <t>Gå til:</t>
  </si>
  <si>
    <t>Brensels- og CO2-priser</t>
  </si>
  <si>
    <t>Basis</t>
  </si>
  <si>
    <t>Lav</t>
  </si>
  <si>
    <t>Høy</t>
  </si>
  <si>
    <t>Gass</t>
  </si>
  <si>
    <t>€/MWh</t>
  </si>
  <si>
    <t>Kull</t>
  </si>
  <si>
    <t>$/ton</t>
  </si>
  <si>
    <t>CO2 EU ETS</t>
  </si>
  <si>
    <t>€/ton</t>
  </si>
  <si>
    <t>CO2 UK</t>
  </si>
  <si>
    <t xml:space="preserve"> </t>
  </si>
  <si>
    <t>Tyskland</t>
  </si>
  <si>
    <t>Storbritannia</t>
  </si>
  <si>
    <t>Frankrike</t>
  </si>
  <si>
    <t>Danmark</t>
  </si>
  <si>
    <t>Gjennomsnittpriser</t>
  </si>
  <si>
    <t>Velg område:</t>
  </si>
  <si>
    <t>Nederland</t>
  </si>
  <si>
    <t>Polen</t>
  </si>
  <si>
    <t>Kraftpriser, Europa</t>
  </si>
  <si>
    <t>Kraftpriser, Norden</t>
  </si>
  <si>
    <t>Sør-Norge</t>
  </si>
  <si>
    <t>Midt-Norge</t>
  </si>
  <si>
    <t>Nord-Norge</t>
  </si>
  <si>
    <t>Nord-Sverige</t>
  </si>
  <si>
    <t>Sør-Sverige</t>
  </si>
  <si>
    <t>KMA2021</t>
  </si>
  <si>
    <t>Vi har valgt å begrense oss til å vise noen tabeller for brenselspriser, CO2-priser og kraftpriser. Vi henviser til KMA 2021-2026 for mer detaljerte analyser og forklaringer.</t>
  </si>
  <si>
    <t>Dette regnearket er et supplement til Statnetts Kortsiktige Markedsanalyse for perioden 2021 - 2026 (KMA)</t>
  </si>
  <si>
    <t>MWh/tonn kull</t>
  </si>
  <si>
    <t>USD/EUR</t>
  </si>
  <si>
    <t>Netto eksport</t>
  </si>
  <si>
    <t>Sum produksjon</t>
  </si>
  <si>
    <t>Øvrig produksjon</t>
  </si>
  <si>
    <t>Kjernekraft</t>
  </si>
  <si>
    <t>Solkraft</t>
  </si>
  <si>
    <t>Vindkraft</t>
  </si>
  <si>
    <t>Vannkraft</t>
  </si>
  <si>
    <t>Sum forbruk</t>
  </si>
  <si>
    <t>Øvrig forbruk og tap</t>
  </si>
  <si>
    <t>Transport</t>
  </si>
  <si>
    <t>Hydrogenproduksjon</t>
  </si>
  <si>
    <t>Datasenter</t>
  </si>
  <si>
    <t>Kraftintensiv industri og varme</t>
  </si>
  <si>
    <t>Norden</t>
  </si>
  <si>
    <t/>
  </si>
  <si>
    <t>Elkjel og varme</t>
  </si>
  <si>
    <t>Kraftintensiv industri</t>
  </si>
  <si>
    <t>Finland</t>
  </si>
  <si>
    <t>Sverige</t>
  </si>
  <si>
    <t>Norge</t>
  </si>
  <si>
    <t>Årlig gjennomsnittlig TWh for alle værår basert på resultater fra modellsimuleringer</t>
  </si>
  <si>
    <t>Forbruk og produksjon</t>
  </si>
  <si>
    <t>KMA2021 - Basis</t>
  </si>
  <si>
    <t>Petroleumsindustri</t>
  </si>
  <si>
    <t xml:space="preserve">Øvrig forbruk og tap </t>
  </si>
  <si>
    <t>Reelle 2021 verdier</t>
  </si>
  <si>
    <t>Lenke til KMA 2021-2026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</si>
</sst>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32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4"/>
      <color theme="1"/>
      <name val="Calibri"/>
      <family val="2"/>
    </font>
    <font>
      <u/>
      <sz val="14"/>
      <color theme="10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sz val="12"/>
      <color theme="0"/>
      <name val="Times New Roman"/>
      <family val="2"/>
    </font>
    <font>
      <sz val="12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8"/>
      <color theme="1" tint="0.499984740745262"/>
      <name val="Calibri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2"/>
      <color theme="0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theme="1"/>
      <name val="Calibri"/>
      <family val="2"/>
      <scheme val="minor"/>
    </font>
    <font>
      <i/>
      <sz val="10"/>
      <color theme="1"/>
      <name val="Calibri"/>
      <family val="2"/>
    </font>
    <font>
      <b/>
      <sz val="18"/>
      <color theme="1"/>
      <name val="Calibri"/>
      <family val="2"/>
    </font>
    <font>
      <sz val="11"/>
      <color theme="1"/>
      <name val="Calibri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14">
    <xf numFmtId="0" fontId="0" fillId="0" borderId="0" xfId="0"/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5" fillId="0" borderId="0" xfId="0" applyFont="1"/>
    <xf numFmtId="0" fontId="6" fillId="2" borderId="0" xfId="0" applyFont="1" applyFill="1"/>
    <xf numFmtId="0" fontId="7" fillId="3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8" fillId="6" borderId="0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0" fillId="0" borderId="0" xfId="1"/>
    <xf numFmtId="0" fontId="11" fillId="0" borderId="0" xfId="0" applyFont="1" applyAlignment="1">
      <alignment wrapText="1"/>
    </xf>
    <xf numFmtId="0" fontId="12" fillId="0" borderId="0" xfId="1" applyFont="1" applyAlignment="1">
      <alignment wrapText="1"/>
    </xf>
    <xf numFmtId="0" fontId="14" fillId="0" borderId="0" xfId="0" applyFont="1"/>
    <xf numFmtId="0" fontId="15" fillId="0" borderId="0" xfId="0" applyFont="1"/>
    <xf numFmtId="0" fontId="1" fillId="0" borderId="0" xfId="0" applyFont="1"/>
    <xf numFmtId="0" fontId="13" fillId="0" borderId="0" xfId="0" applyFont="1"/>
    <xf numFmtId="0" fontId="16" fillId="0" borderId="0" xfId="0" applyFont="1"/>
    <xf numFmtId="0" fontId="13" fillId="6" borderId="0" xfId="0" applyFont="1" applyFill="1"/>
    <xf numFmtId="0" fontId="16" fillId="6" borderId="0" xfId="0" applyFont="1" applyFill="1"/>
    <xf numFmtId="0" fontId="17" fillId="6" borderId="0" xfId="0" applyFont="1" applyFill="1"/>
    <xf numFmtId="1" fontId="13" fillId="6" borderId="0" xfId="0" applyNumberFormat="1" applyFont="1" applyFill="1"/>
    <xf numFmtId="1" fontId="1" fillId="0" borderId="0" xfId="0" applyNumberFormat="1" applyFont="1"/>
    <xf numFmtId="0" fontId="15" fillId="6" borderId="0" xfId="0" applyFont="1" applyFill="1"/>
    <xf numFmtId="0" fontId="1" fillId="6" borderId="0" xfId="0" applyFont="1" applyFill="1"/>
    <xf numFmtId="1" fontId="17" fillId="6" borderId="0" xfId="0" applyNumberFormat="1" applyFont="1" applyFill="1"/>
    <xf numFmtId="0" fontId="1" fillId="0" borderId="0" xfId="0" applyFont="1" applyAlignment="1">
      <alignment horizontal="right"/>
    </xf>
    <xf numFmtId="0" fontId="1" fillId="0" borderId="0" xfId="0" applyFont="1" applyAlignment="1">
      <alignment vertical="center"/>
    </xf>
    <xf numFmtId="0" fontId="9" fillId="0" borderId="0" xfId="0" applyFont="1"/>
    <xf numFmtId="0" fontId="1" fillId="2" borderId="0" xfId="0" applyFont="1" applyFill="1"/>
    <xf numFmtId="0" fontId="14" fillId="6" borderId="0" xfId="0" applyFont="1" applyFill="1"/>
    <xf numFmtId="0" fontId="19" fillId="3" borderId="0" xfId="0" applyFont="1" applyFill="1" applyAlignment="1">
      <alignment horizontal="center" vertical="center"/>
    </xf>
    <xf numFmtId="0" fontId="19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vertical="center"/>
    </xf>
    <xf numFmtId="1" fontId="1" fillId="0" borderId="0" xfId="0" applyNumberFormat="1" applyFont="1" applyAlignment="1">
      <alignment horizontal="right" vertical="center"/>
    </xf>
    <xf numFmtId="0" fontId="1" fillId="0" borderId="0" xfId="0" applyFont="1" applyFill="1"/>
    <xf numFmtId="0" fontId="1" fillId="6" borderId="0" xfId="0" applyFont="1" applyFill="1" applyBorder="1" applyAlignment="1">
      <alignment horizontal="center"/>
    </xf>
    <xf numFmtId="0" fontId="21" fillId="7" borderId="9" xfId="0" applyFont="1" applyFill="1" applyBorder="1" applyAlignment="1">
      <alignment horizontal="center"/>
    </xf>
    <xf numFmtId="0" fontId="22" fillId="4" borderId="10" xfId="0" applyFont="1" applyFill="1" applyBorder="1" applyAlignment="1">
      <alignment horizontal="center" vertical="center"/>
    </xf>
    <xf numFmtId="0" fontId="21" fillId="7" borderId="10" xfId="0" applyFont="1" applyFill="1" applyBorder="1" applyAlignment="1">
      <alignment horizontal="center"/>
    </xf>
    <xf numFmtId="0" fontId="22" fillId="3" borderId="5" xfId="0" applyFont="1" applyFill="1" applyBorder="1" applyAlignment="1">
      <alignment horizontal="center" vertical="center"/>
    </xf>
    <xf numFmtId="0" fontId="22" fillId="5" borderId="4" xfId="0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7" xfId="0" applyFont="1" applyFill="1" applyBorder="1" applyAlignment="1">
      <alignment horizontal="center" vertical="center"/>
    </xf>
    <xf numFmtId="0" fontId="22" fillId="3" borderId="0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0" fontId="22" fillId="5" borderId="2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center" vertical="center"/>
    </xf>
    <xf numFmtId="0" fontId="22" fillId="6" borderId="5" xfId="0" applyFont="1" applyFill="1" applyBorder="1" applyAlignment="1">
      <alignment horizontal="center" vertical="center"/>
    </xf>
    <xf numFmtId="0" fontId="22" fillId="6" borderId="6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10" fillId="0" borderId="0" xfId="1" applyAlignment="1">
      <alignment wrapText="1"/>
    </xf>
    <xf numFmtId="0" fontId="21" fillId="6" borderId="0" xfId="0" applyFont="1" applyFill="1"/>
    <xf numFmtId="0" fontId="9" fillId="0" borderId="0" xfId="0" applyFont="1" applyAlignment="1">
      <alignment vertical="center" wrapText="1"/>
    </xf>
    <xf numFmtId="0" fontId="23" fillId="0" borderId="0" xfId="0" applyFont="1"/>
    <xf numFmtId="0" fontId="24" fillId="0" borderId="0" xfId="0" applyFont="1"/>
    <xf numFmtId="1" fontId="25" fillId="6" borderId="0" xfId="0" applyNumberFormat="1" applyFont="1" applyFill="1"/>
    <xf numFmtId="0" fontId="25" fillId="6" borderId="0" xfId="0" applyFont="1" applyFill="1"/>
    <xf numFmtId="0" fontId="25" fillId="0" borderId="0" xfId="0" applyFont="1"/>
    <xf numFmtId="0" fontId="11" fillId="0" borderId="0" xfId="0" applyFont="1" applyAlignment="1">
      <alignment vertical="top" wrapText="1"/>
    </xf>
    <xf numFmtId="1" fontId="21" fillId="6" borderId="0" xfId="0" applyNumberFormat="1" applyFont="1" applyFill="1"/>
    <xf numFmtId="0" fontId="21" fillId="0" borderId="0" xfId="0" applyFont="1"/>
    <xf numFmtId="0" fontId="21" fillId="0" borderId="0" xfId="0" applyFont="1" applyAlignment="1">
      <alignment horizontal="right"/>
    </xf>
    <xf numFmtId="1" fontId="16" fillId="6" borderId="0" xfId="0" applyNumberFormat="1" applyFont="1" applyFill="1"/>
    <xf numFmtId="1" fontId="21" fillId="0" borderId="0" xfId="0" applyNumberFormat="1" applyFont="1"/>
    <xf numFmtId="0" fontId="22" fillId="3" borderId="9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/>
    </xf>
    <xf numFmtId="0" fontId="22" fillId="3" borderId="11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0" fontId="22" fillId="3" borderId="0" xfId="0" applyFont="1" applyFill="1" applyBorder="1" applyAlignment="1">
      <alignment vertical="center"/>
    </xf>
    <xf numFmtId="0" fontId="22" fillId="3" borderId="2" xfId="0" applyFont="1" applyFill="1" applyBorder="1" applyAlignment="1">
      <alignment vertical="center"/>
    </xf>
    <xf numFmtId="0" fontId="22" fillId="3" borderId="4" xfId="0" applyFont="1" applyFill="1" applyBorder="1" applyAlignment="1">
      <alignment vertical="center"/>
    </xf>
    <xf numFmtId="0" fontId="22" fillId="8" borderId="4" xfId="0" applyFont="1" applyFill="1" applyBorder="1" applyAlignment="1">
      <alignment horizontal="center" vertical="center"/>
    </xf>
    <xf numFmtId="1" fontId="0" fillId="0" borderId="0" xfId="0" applyNumberFormat="1"/>
    <xf numFmtId="0" fontId="26" fillId="0" borderId="0" xfId="0" applyFont="1"/>
    <xf numFmtId="0" fontId="0" fillId="6" borderId="0" xfId="0" applyFill="1"/>
    <xf numFmtId="0" fontId="0" fillId="6" borderId="13" xfId="0" applyFill="1" applyBorder="1"/>
    <xf numFmtId="1" fontId="0" fillId="9" borderId="0" xfId="0" applyNumberFormat="1" applyFill="1"/>
    <xf numFmtId="0" fontId="26" fillId="9" borderId="0" xfId="0" applyFont="1" applyFill="1"/>
    <xf numFmtId="0" fontId="27" fillId="0" borderId="13" xfId="0" applyFont="1" applyBorder="1"/>
    <xf numFmtId="1" fontId="0" fillId="6" borderId="0" xfId="0" applyNumberFormat="1" applyFill="1"/>
    <xf numFmtId="0" fontId="27" fillId="0" borderId="0" xfId="0" applyFont="1"/>
    <xf numFmtId="164" fontId="0" fillId="0" borderId="0" xfId="0" applyNumberFormat="1"/>
    <xf numFmtId="1" fontId="0" fillId="10" borderId="0" xfId="0" applyNumberFormat="1" applyFill="1"/>
    <xf numFmtId="0" fontId="26" fillId="10" borderId="0" xfId="0" applyFont="1" applyFill="1"/>
    <xf numFmtId="1" fontId="0" fillId="11" borderId="0" xfId="0" applyNumberFormat="1" applyFill="1"/>
    <xf numFmtId="0" fontId="26" fillId="11" borderId="0" xfId="0" applyFont="1" applyFill="1"/>
    <xf numFmtId="0" fontId="0" fillId="0" borderId="13" xfId="0" applyBorder="1"/>
    <xf numFmtId="0" fontId="28" fillId="0" borderId="0" xfId="0" applyFont="1"/>
    <xf numFmtId="0" fontId="0" fillId="2" borderId="0" xfId="0" applyFill="1"/>
    <xf numFmtId="0" fontId="26" fillId="2" borderId="0" xfId="0" applyFont="1" applyFill="1"/>
    <xf numFmtId="0" fontId="29" fillId="2" borderId="0" xfId="0" applyFont="1" applyFill="1"/>
    <xf numFmtId="0" fontId="27" fillId="2" borderId="0" xfId="0" applyFont="1" applyFill="1"/>
    <xf numFmtId="0" fontId="30" fillId="2" borderId="0" xfId="0" applyFont="1" applyFill="1"/>
    <xf numFmtId="1" fontId="26" fillId="0" borderId="0" xfId="0" applyNumberFormat="1" applyFont="1"/>
    <xf numFmtId="0" fontId="31" fillId="0" borderId="0" xfId="0" applyFont="1"/>
    <xf numFmtId="0" fontId="27" fillId="0" borderId="0" xfId="0" applyFont="1" applyBorder="1"/>
    <xf numFmtId="0" fontId="0" fillId="0" borderId="0" xfId="0" applyBorder="1"/>
    <xf numFmtId="0" fontId="0" fillId="6" borderId="0" xfId="0" applyFill="1" applyBorder="1"/>
    <xf numFmtId="0" fontId="21" fillId="3" borderId="1" xfId="0" applyFont="1" applyFill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3" fillId="0" borderId="12" xfId="0" applyFont="1" applyBorder="1" applyAlignment="1">
      <alignment horizontal="center"/>
    </xf>
    <xf numFmtId="0" fontId="20" fillId="6" borderId="0" xfId="0" applyFont="1" applyFill="1" applyAlignment="1">
      <alignment horizontal="left" vertical="top" wrapText="1"/>
    </xf>
    <xf numFmtId="0" fontId="20" fillId="0" borderId="0" xfId="0" applyFont="1" applyAlignment="1">
      <alignment horizontal="left" vertical="top" wrapText="1"/>
    </xf>
  </cellXfs>
  <cellStyles count="2">
    <cellStyle name="Hyperkobling" xfId="1" builtinId="8"/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689439160144297E-2"/>
          <c:y val="0.13320097885728183"/>
          <c:w val="0.75206984126984144"/>
          <c:h val="0.75676764362787985"/>
        </c:manualLayout>
      </c:layout>
      <c:barChart>
        <c:barDir val="col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cat>
            <c:numRef>
              <c:f>Kraftpriser_Europa!$K$20:$K$24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Kraftpriser_Europa!$O$20:$O$24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6-4F2C-B65C-63ABF0A8F16E}"/>
            </c:ext>
          </c:extLst>
        </c:ser>
        <c:ser>
          <c:idx val="2"/>
          <c:order val="1"/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596-4F2C-B65C-63ABF0A8F16E}"/>
              </c:ext>
            </c:extLst>
          </c:dPt>
          <c:dPt>
            <c:idx val="1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96-4F2C-B65C-63ABF0A8F16E}"/>
              </c:ext>
            </c:extLst>
          </c:dPt>
          <c:dPt>
            <c:idx val="2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596-4F2C-B65C-63ABF0A8F16E}"/>
              </c:ext>
            </c:extLst>
          </c:dPt>
          <c:dPt>
            <c:idx val="3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9596-4F2C-B65C-63ABF0A8F16E}"/>
              </c:ext>
            </c:extLst>
          </c:dPt>
          <c:cat>
            <c:numRef>
              <c:f>Kraftpriser_Europa!$K$20:$K$24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Kraftpriser_Europa!$P$20:$P$24</c:f>
              <c:numCache>
                <c:formatCode>0</c:formatCode>
                <c:ptCount val="5"/>
                <c:pt idx="0">
                  <c:v>103</c:v>
                </c:pt>
                <c:pt idx="1">
                  <c:v>79</c:v>
                </c:pt>
                <c:pt idx="2">
                  <c:v>66</c:v>
                </c:pt>
                <c:pt idx="3">
                  <c:v>58</c:v>
                </c:pt>
                <c:pt idx="4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96-4F2C-B65C-63ABF0A8F16E}"/>
            </c:ext>
          </c:extLst>
        </c:ser>
        <c:ser>
          <c:idx val="3"/>
          <c:order val="2"/>
          <c:spPr>
            <a:solidFill>
              <a:sysClr val="windowText" lastClr="000000"/>
            </a:solidFill>
            <a:ln w="25400"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Kraftpriser_Europa!$K$20:$K$24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Kraftpriser_Europa!$Q$20:$Q$24</c:f>
              <c:numCache>
                <c:formatCode>0</c:formatCode>
                <c:ptCount val="5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96-4F2C-B65C-63ABF0A8F16E}"/>
            </c:ext>
          </c:extLst>
        </c:ser>
        <c:ser>
          <c:idx val="4"/>
          <c:order val="3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0000">
                  <a:alpha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9596-4F2C-B65C-63ABF0A8F16E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>
                  <a:alpha val="7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9596-4F2C-B65C-63ABF0A8F16E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>
                  <a:alpha val="7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9596-4F2C-B65C-63ABF0A8F16E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8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9596-4F2C-B65C-63ABF0A8F16E}"/>
              </c:ext>
            </c:extLst>
          </c:dPt>
          <c:cat>
            <c:numRef>
              <c:f>Kraftpriser_Europa!$K$20:$K$24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Kraftpriser_Europa!$R$20:$R$24</c:f>
              <c:numCache>
                <c:formatCode>0</c:formatCode>
                <c:ptCount val="5"/>
                <c:pt idx="0">
                  <c:v>-103.1</c:v>
                </c:pt>
                <c:pt idx="1">
                  <c:v>-79.099999999999994</c:v>
                </c:pt>
                <c:pt idx="2">
                  <c:v>-66.099999999999994</c:v>
                </c:pt>
                <c:pt idx="3">
                  <c:v>-58.1</c:v>
                </c:pt>
                <c:pt idx="4">
                  <c:v>-55.1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596-4F2C-B65C-63ABF0A8F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628664168"/>
        <c:axId val="630123648"/>
      </c:barChart>
      <c:catAx>
        <c:axId val="628664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30123648"/>
        <c:crosses val="autoZero"/>
        <c:auto val="1"/>
        <c:lblAlgn val="ctr"/>
        <c:lblOffset val="100"/>
        <c:noMultiLvlLbl val="0"/>
      </c:catAx>
      <c:valAx>
        <c:axId val="630123648"/>
        <c:scaling>
          <c:orientation val="minMax"/>
          <c:max val="11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28664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+mn-lt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0689439160144297E-2"/>
          <c:y val="0.13320097885728183"/>
          <c:w val="0.75206984126984144"/>
          <c:h val="0.75676764362787985"/>
        </c:manualLayout>
      </c:layout>
      <c:barChart>
        <c:barDir val="col"/>
        <c:grouping val="stacked"/>
        <c:varyColors val="0"/>
        <c:ser>
          <c:idx val="1"/>
          <c:order val="0"/>
          <c:spPr>
            <a:noFill/>
            <a:ln>
              <a:noFill/>
            </a:ln>
            <a:effectLst/>
          </c:spPr>
          <c:invertIfNegative val="0"/>
          <c:cat>
            <c:numRef>
              <c:f>Kraftpriser_Norden!$K$20:$K$24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Kraftpriser_Norden!$O$20:$O$22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A97-84AD-47BB20732072}"/>
            </c:ext>
          </c:extLst>
        </c:ser>
        <c:ser>
          <c:idx val="2"/>
          <c:order val="1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818-4A97-84AD-47BB2073207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18-4A97-84AD-47BB2073207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818-4A97-84AD-47BB20732072}"/>
              </c:ext>
            </c:extLst>
          </c:dPt>
          <c:dPt>
            <c:idx val="3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FD8-402F-8AE2-6DE3D8ADCBCE}"/>
              </c:ext>
            </c:extLst>
          </c:dPt>
          <c:dPt>
            <c:idx val="4"/>
            <c:invertIfNegative val="0"/>
            <c:bubble3D val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DFD8-402F-8AE2-6DE3D8ADCBCE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>
                  <a:alpha val="8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2B4-4025-8900-79993CFC3634}"/>
              </c:ext>
            </c:extLst>
          </c:dPt>
          <c:cat>
            <c:numRef>
              <c:f>Kraftpriser_Norden!$K$20:$K$24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Kraftpriser_Norden!$P$20:$P$24</c:f>
              <c:numCache>
                <c:formatCode>0</c:formatCode>
                <c:ptCount val="5"/>
                <c:pt idx="0">
                  <c:v>70.035722630955036</c:v>
                </c:pt>
                <c:pt idx="1">
                  <c:v>64.463752909904102</c:v>
                </c:pt>
                <c:pt idx="2">
                  <c:v>57.951674352305226</c:v>
                </c:pt>
                <c:pt idx="3">
                  <c:v>53.96830735779313</c:v>
                </c:pt>
                <c:pt idx="4">
                  <c:v>55.033862473476439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18-4A97-84AD-47BB20732072}"/>
            </c:ext>
          </c:extLst>
        </c:ser>
        <c:ser>
          <c:idx val="3"/>
          <c:order val="2"/>
          <c:spPr>
            <a:solidFill>
              <a:sysClr val="windowText" lastClr="000000"/>
            </a:solidFill>
            <a:ln w="25400"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Kraftpriser_Norden!$K$20:$K$24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Kraftpriser_Norden!$Q$20:$Q$24</c:f>
              <c:numCache>
                <c:formatCode>0</c:formatCode>
                <c:ptCount val="5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18-4A97-84AD-47BB20732072}"/>
            </c:ext>
          </c:extLst>
        </c:ser>
        <c:ser>
          <c:idx val="4"/>
          <c:order val="3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18-4A97-84AD-47BB20732072}"/>
              </c:ext>
            </c:extLst>
          </c:dPt>
          <c:dPt>
            <c:idx val="1"/>
            <c:invertIfNegative val="0"/>
            <c:bubble3D val="0"/>
            <c:spPr>
              <a:solidFill>
                <a:srgbClr val="C00000">
                  <a:alpha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818-4A97-84AD-47BB20732072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>
                  <a:alpha val="7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818-4A97-84AD-47BB20732072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>
                  <a:alpha val="8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2B4-4025-8900-79993CFC3634}"/>
              </c:ext>
            </c:extLst>
          </c:dPt>
          <c:cat>
            <c:numRef>
              <c:f>Kraftpriser_Norden!$K$20:$K$24</c:f>
              <c:numCache>
                <c:formatCode>General</c:formatCode>
                <c:ptCount val="5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</c:numCache>
            </c:numRef>
          </c:cat>
          <c:val>
            <c:numRef>
              <c:f>Kraftpriser_Norden!$R$20:$R$22</c:f>
              <c:numCache>
                <c:formatCode>0</c:formatCode>
                <c:ptCount val="3"/>
                <c:pt idx="0">
                  <c:v>-70.13572263095503</c:v>
                </c:pt>
                <c:pt idx="1">
                  <c:v>-64.563752909904096</c:v>
                </c:pt>
                <c:pt idx="2">
                  <c:v>-58.051674352305227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818-4A97-84AD-47BB20732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628664168"/>
        <c:axId val="630123648"/>
      </c:barChart>
      <c:catAx>
        <c:axId val="628664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30123648"/>
        <c:crosses val="autoZero"/>
        <c:auto val="1"/>
        <c:lblAlgn val="ctr"/>
        <c:lblOffset val="100"/>
        <c:noMultiLvlLbl val="0"/>
      </c:catAx>
      <c:valAx>
        <c:axId val="630123648"/>
        <c:scaling>
          <c:orientation val="minMax"/>
          <c:max val="8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28664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+mn-lt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122366</xdr:rowOff>
    </xdr:from>
    <xdr:to>
      <xdr:col>7</xdr:col>
      <xdr:colOff>1445906</xdr:colOff>
      <xdr:row>18</xdr:row>
      <xdr:rowOff>125730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D8C5CF0D-5B90-4DE9-B53A-96DF6DC64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9566"/>
          <a:ext cx="6913256" cy="3845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467845</xdr:colOff>
      <xdr:row>2</xdr:row>
      <xdr:rowOff>102114</xdr:rowOff>
    </xdr:from>
    <xdr:to>
      <xdr:col>15</xdr:col>
      <xdr:colOff>133045</xdr:colOff>
      <xdr:row>16</xdr:row>
      <xdr:rowOff>44964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D9E16B98-9D6F-46EA-A3CC-4476ACBFF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0.2511</cdr:x>
      <cdr:y>0.08893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0" y="0"/>
          <a:ext cx="903960" cy="2561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nb-NO" sz="1200">
              <a:solidFill>
                <a:sysClr val="windowText" lastClr="000000"/>
              </a:solidFill>
              <a:latin typeface="+mn-lt"/>
            </a:rPr>
            <a:t>€/MWh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467845</xdr:colOff>
      <xdr:row>2</xdr:row>
      <xdr:rowOff>102114</xdr:rowOff>
    </xdr:from>
    <xdr:to>
      <xdr:col>15</xdr:col>
      <xdr:colOff>133045</xdr:colOff>
      <xdr:row>16</xdr:row>
      <xdr:rowOff>44964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380F22A-96AD-4588-8083-18A5C8166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0.2511</cdr:x>
      <cdr:y>0.08893</cdr:y>
    </cdr:to>
    <cdr:sp macro="" textlink="">
      <cdr:nvSpPr>
        <cdr:cNvPr id="2" name="TekstSylinder 1"/>
        <cdr:cNvSpPr txBox="1"/>
      </cdr:nvSpPr>
      <cdr:spPr>
        <a:xfrm xmlns:a="http://schemas.openxmlformats.org/drawingml/2006/main">
          <a:off x="0" y="0"/>
          <a:ext cx="903960" cy="2561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nb-NO" sz="1200">
              <a:solidFill>
                <a:sysClr val="windowText" lastClr="000000"/>
              </a:solidFill>
              <a:latin typeface="+mn-lt"/>
            </a:rPr>
            <a:t>€/MWh</a:t>
          </a:r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statnett.no/for-aktorer-i-kraftbransjen/planer-og-analyser/kortsiktig-markedsanalyse/" TargetMode="External"/><Relationship Id="rId1" Type="http://schemas.openxmlformats.org/officeDocument/2006/relationships/hyperlink" Target="mailto:Anders.Kringstad@statnett.no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D5:I17"/>
  <sheetViews>
    <sheetView showGridLines="0" tabSelected="1" workbookViewId="0">
      <selection activeCell="H26" sqref="H26"/>
    </sheetView>
  </sheetViews>
  <sheetFormatPr baseColWidth="10" defaultColWidth="11.42578125" defaultRowHeight="18.75" x14ac:dyDescent="0.3"/>
  <cols>
    <col min="8" max="8" width="22.85546875" customWidth="1"/>
    <col min="9" max="9" width="118.28515625" style="12" customWidth="1"/>
  </cols>
  <sheetData>
    <row r="5" spans="4:9" ht="37.5" x14ac:dyDescent="0.3">
      <c r="D5" s="1"/>
      <c r="E5" s="1"/>
      <c r="F5" s="1"/>
      <c r="G5" s="1"/>
      <c r="H5" s="1"/>
      <c r="I5" s="12" t="s">
        <v>32</v>
      </c>
    </row>
    <row r="6" spans="4:9" s="1" customFormat="1" x14ac:dyDescent="0.3">
      <c r="I6" s="12"/>
    </row>
    <row r="7" spans="4:9" s="1" customFormat="1" x14ac:dyDescent="0.3">
      <c r="I7" s="13" t="s">
        <v>61</v>
      </c>
    </row>
    <row r="8" spans="4:9" ht="15" x14ac:dyDescent="0.25">
      <c r="I8" s="55"/>
    </row>
    <row r="9" spans="4:9" ht="37.5" x14ac:dyDescent="0.25">
      <c r="I9" s="63" t="s">
        <v>31</v>
      </c>
    </row>
    <row r="10" spans="4:9" x14ac:dyDescent="0.3">
      <c r="D10" s="1"/>
      <c r="E10" s="1"/>
      <c r="F10" s="1"/>
      <c r="G10" s="1"/>
      <c r="H10" s="1"/>
    </row>
    <row r="11" spans="4:9" x14ac:dyDescent="0.3">
      <c r="D11" s="1"/>
      <c r="E11" s="1"/>
      <c r="F11" s="1"/>
      <c r="G11" s="1"/>
      <c r="H11" s="1"/>
      <c r="I11" s="12" t="s">
        <v>0</v>
      </c>
    </row>
    <row r="12" spans="4:9" x14ac:dyDescent="0.3">
      <c r="I12" s="13" t="s">
        <v>1</v>
      </c>
    </row>
    <row r="13" spans="4:9" x14ac:dyDescent="0.3">
      <c r="D13" s="1"/>
      <c r="E13" s="1"/>
      <c r="F13" s="1"/>
      <c r="G13" s="1"/>
      <c r="H13" s="1"/>
    </row>
    <row r="14" spans="4:9" x14ac:dyDescent="0.3">
      <c r="D14" s="11"/>
      <c r="E14" s="1"/>
      <c r="F14" s="1"/>
      <c r="G14" s="1"/>
      <c r="H14" s="1"/>
      <c r="I14" s="12" t="s">
        <v>2</v>
      </c>
    </row>
    <row r="15" spans="4:9" x14ac:dyDescent="0.3">
      <c r="D15" s="1"/>
      <c r="E15" s="1"/>
      <c r="F15" s="1"/>
      <c r="G15" s="1"/>
      <c r="H15" s="1"/>
      <c r="I15" s="13" t="s">
        <v>3</v>
      </c>
    </row>
    <row r="16" spans="4:9" x14ac:dyDescent="0.3">
      <c r="D16" s="1"/>
      <c r="E16" s="1"/>
      <c r="F16" s="1"/>
      <c r="G16" s="1"/>
      <c r="H16" s="1"/>
      <c r="I16" s="13" t="s">
        <v>23</v>
      </c>
    </row>
    <row r="17" spans="4:9" x14ac:dyDescent="0.3">
      <c r="D17" s="1"/>
      <c r="E17" s="1"/>
      <c r="F17" s="1"/>
      <c r="G17" s="1"/>
      <c r="H17" s="1"/>
      <c r="I17" s="13" t="s">
        <v>24</v>
      </c>
    </row>
  </sheetData>
  <hyperlinks>
    <hyperlink ref="I12" r:id="rId1" xr:uid="{00000000-0004-0000-0000-000000000000}"/>
    <hyperlink ref="I15" location="'Brenselspriser og CO2'!A1" display="Brensels- og CO2-priser" xr:uid="{00000000-0004-0000-0000-000002000000}"/>
    <hyperlink ref="I16" location="Kraftpriser_Europa!A1" display="Kraftpriser, Europa" xr:uid="{70B1EC05-1F9F-46C2-B4E5-6CEA92A91A1B}"/>
    <hyperlink ref="I17" location="Kraftpriser_Norden!A1" display="Kraftpriser, Norden" xr:uid="{E70CF0B8-7DE3-4D45-A126-CF342E4CE948}"/>
    <hyperlink ref="I7" r:id="rId2" xr:uid="{C6C8D59E-B0E0-49E1-BB9B-1CC27F82BD8C}"/>
  </hyperlinks>
  <pageMargins left="0.7" right="0.7" top="0.75" bottom="0.75" header="0.3" footer="0.3"/>
  <pageSetup paperSize="9" orientation="portrait" r:id="rId3"/>
  <headerFooter>
    <oddHeader>&amp;L&amp;"Calibri"&amp;10&amp;K000000Åpen informasjon / Public information&amp;1#</oddHead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18"/>
  <sheetViews>
    <sheetView showGridLines="0" zoomScaleNormal="100" workbookViewId="0">
      <selection activeCell="B4" sqref="B4"/>
    </sheetView>
  </sheetViews>
  <sheetFormatPr baseColWidth="10" defaultColWidth="11.42578125" defaultRowHeight="15" x14ac:dyDescent="0.25"/>
  <cols>
    <col min="1" max="1" width="14" style="5" customWidth="1"/>
    <col min="2" max="2" width="14.85546875" style="5" customWidth="1"/>
    <col min="3" max="3" width="9.28515625" style="5" customWidth="1"/>
    <col min="4" max="18" width="11.42578125" style="5"/>
  </cols>
  <sheetData>
    <row r="1" spans="1:19" x14ac:dyDescent="0.25">
      <c r="A1" s="30"/>
      <c r="B1" s="30"/>
      <c r="C1" s="30"/>
      <c r="D1" s="30"/>
      <c r="E1" s="30"/>
      <c r="F1" s="30"/>
      <c r="G1" s="16"/>
      <c r="H1" s="16"/>
      <c r="I1" s="16"/>
      <c r="J1" s="16"/>
      <c r="K1" s="16"/>
      <c r="L1" s="16"/>
      <c r="M1" s="16"/>
      <c r="N1" s="16"/>
      <c r="O1" s="16"/>
      <c r="P1" s="16"/>
    </row>
    <row r="2" spans="1:19" ht="23.25" x14ac:dyDescent="0.35">
      <c r="A2" s="30"/>
      <c r="B2" s="2" t="s">
        <v>3</v>
      </c>
      <c r="C2" s="2"/>
      <c r="D2" s="30"/>
      <c r="E2" s="30"/>
      <c r="F2" s="30"/>
      <c r="G2" s="16"/>
      <c r="H2" s="16"/>
      <c r="I2" s="16"/>
      <c r="J2" s="16"/>
      <c r="K2" s="16"/>
      <c r="L2" s="16"/>
      <c r="M2" s="16"/>
      <c r="N2" s="16"/>
      <c r="O2" s="16"/>
      <c r="P2" s="16"/>
    </row>
    <row r="3" spans="1:19" ht="18.75" x14ac:dyDescent="0.3">
      <c r="A3" s="30"/>
      <c r="B3" s="3" t="s">
        <v>30</v>
      </c>
      <c r="C3" s="3"/>
      <c r="D3" s="30"/>
      <c r="E3" s="30"/>
      <c r="F3" s="30"/>
      <c r="G3" s="16"/>
      <c r="H3" s="16"/>
      <c r="I3" s="16"/>
      <c r="J3" s="16"/>
      <c r="K3" s="16"/>
      <c r="L3" s="16"/>
      <c r="M3" s="16"/>
      <c r="N3" s="16"/>
      <c r="O3" s="16"/>
      <c r="P3" s="16"/>
    </row>
    <row r="4" spans="1:19" x14ac:dyDescent="0.25">
      <c r="A4" s="30"/>
      <c r="B4" s="4" t="s">
        <v>60</v>
      </c>
      <c r="C4" s="4"/>
      <c r="D4" s="30"/>
      <c r="E4" s="30"/>
      <c r="F4" s="30"/>
      <c r="G4" s="16"/>
      <c r="H4" s="16"/>
      <c r="I4" s="16"/>
      <c r="J4" s="16"/>
      <c r="K4" s="16"/>
      <c r="L4" s="16"/>
      <c r="M4" s="16"/>
      <c r="N4" s="16"/>
      <c r="O4" s="16"/>
      <c r="P4" s="16"/>
    </row>
    <row r="5" spans="1:19" s="1" customFormat="1" x14ac:dyDescent="0.25">
      <c r="A5" s="30"/>
      <c r="B5" s="4"/>
      <c r="C5" s="4"/>
      <c r="D5" s="30"/>
      <c r="E5" s="30"/>
      <c r="F5" s="30"/>
      <c r="G5" s="16"/>
      <c r="H5" s="16"/>
      <c r="I5" s="16"/>
      <c r="J5" s="16"/>
      <c r="K5" s="16"/>
      <c r="L5" s="16"/>
      <c r="M5" s="16"/>
      <c r="N5" s="16"/>
      <c r="O5" s="16"/>
      <c r="P5" s="16"/>
      <c r="Q5" s="5"/>
      <c r="R5" s="5"/>
    </row>
    <row r="6" spans="1:19" x14ac:dyDescent="0.25">
      <c r="A6" s="36"/>
      <c r="B6" s="36"/>
      <c r="C6" s="36"/>
      <c r="D6" s="36"/>
      <c r="E6" s="36"/>
      <c r="F6" s="3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9" ht="15.75" thickBot="1" x14ac:dyDescent="0.3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</row>
    <row r="8" spans="1:19" ht="15.75" thickBot="1" x14ac:dyDescent="0.3">
      <c r="A8" s="16"/>
      <c r="B8" s="7"/>
      <c r="C8" s="7"/>
      <c r="D8" s="8"/>
      <c r="E8" s="38"/>
      <c r="F8" s="39">
        <v>2022</v>
      </c>
      <c r="G8" s="39"/>
      <c r="H8" s="40"/>
      <c r="I8" s="39">
        <v>2023</v>
      </c>
      <c r="J8" s="39"/>
      <c r="K8" s="40"/>
      <c r="L8" s="39">
        <v>2024</v>
      </c>
      <c r="M8" s="39"/>
      <c r="N8" s="40"/>
      <c r="O8" s="39">
        <v>2025</v>
      </c>
      <c r="P8" s="54"/>
      <c r="Q8" s="40"/>
      <c r="R8" s="39">
        <v>2026</v>
      </c>
      <c r="S8" s="54"/>
    </row>
    <row r="9" spans="1:19" ht="15.75" thickBot="1" x14ac:dyDescent="0.3">
      <c r="A9" s="16"/>
      <c r="B9" s="72"/>
      <c r="C9" s="72"/>
      <c r="D9" s="73"/>
      <c r="E9" s="69" t="s">
        <v>5</v>
      </c>
      <c r="F9" s="70" t="s">
        <v>4</v>
      </c>
      <c r="G9" s="71" t="s">
        <v>6</v>
      </c>
      <c r="H9" s="41" t="s">
        <v>5</v>
      </c>
      <c r="I9" s="42" t="s">
        <v>4</v>
      </c>
      <c r="J9" s="44" t="s">
        <v>6</v>
      </c>
      <c r="K9" s="43" t="s">
        <v>5</v>
      </c>
      <c r="L9" s="42" t="s">
        <v>4</v>
      </c>
      <c r="M9" s="43" t="s">
        <v>6</v>
      </c>
      <c r="N9" s="41" t="s">
        <v>5</v>
      </c>
      <c r="O9" s="42" t="s">
        <v>4</v>
      </c>
      <c r="P9" s="44" t="s">
        <v>6</v>
      </c>
      <c r="Q9" s="41" t="s">
        <v>5</v>
      </c>
      <c r="R9" s="42" t="s">
        <v>4</v>
      </c>
      <c r="S9" s="44" t="s">
        <v>6</v>
      </c>
    </row>
    <row r="10" spans="1:19" x14ac:dyDescent="0.25">
      <c r="B10" s="104" t="s">
        <v>30</v>
      </c>
      <c r="C10" s="75" t="s">
        <v>7</v>
      </c>
      <c r="D10" s="49" t="s">
        <v>8</v>
      </c>
      <c r="E10" s="47">
        <v>35</v>
      </c>
      <c r="F10" s="48">
        <v>55</v>
      </c>
      <c r="G10" s="49">
        <v>75</v>
      </c>
      <c r="H10" s="47">
        <v>20</v>
      </c>
      <c r="I10" s="48">
        <v>35</v>
      </c>
      <c r="J10" s="49">
        <v>50</v>
      </c>
      <c r="K10" s="47">
        <v>15</v>
      </c>
      <c r="L10" s="48">
        <v>25</v>
      </c>
      <c r="M10" s="49">
        <v>37</v>
      </c>
      <c r="N10" s="47">
        <v>15</v>
      </c>
      <c r="O10" s="48">
        <v>20</v>
      </c>
      <c r="P10" s="49">
        <v>31</v>
      </c>
      <c r="Q10" s="47">
        <v>15</v>
      </c>
      <c r="R10" s="48">
        <v>20</v>
      </c>
      <c r="S10" s="49">
        <v>30</v>
      </c>
    </row>
    <row r="11" spans="1:19" x14ac:dyDescent="0.25">
      <c r="B11" s="105"/>
      <c r="C11" s="74" t="s">
        <v>9</v>
      </c>
      <c r="D11" s="45" t="s">
        <v>10</v>
      </c>
      <c r="E11" s="50">
        <v>120</v>
      </c>
      <c r="F11" s="51">
        <v>140</v>
      </c>
      <c r="G11" s="45">
        <v>165</v>
      </c>
      <c r="H11" s="50">
        <v>110</v>
      </c>
      <c r="I11" s="51">
        <v>130</v>
      </c>
      <c r="J11" s="45">
        <v>155</v>
      </c>
      <c r="K11" s="50">
        <v>80</v>
      </c>
      <c r="L11" s="51">
        <v>100</v>
      </c>
      <c r="M11" s="45">
        <v>130</v>
      </c>
      <c r="N11" s="50">
        <v>70</v>
      </c>
      <c r="O11" s="51">
        <v>90</v>
      </c>
      <c r="P11" s="45">
        <v>110</v>
      </c>
      <c r="Q11" s="50">
        <v>70</v>
      </c>
      <c r="R11" s="51">
        <v>90</v>
      </c>
      <c r="S11" s="45">
        <v>110</v>
      </c>
    </row>
    <row r="12" spans="1:19" x14ac:dyDescent="0.25">
      <c r="B12" s="105"/>
      <c r="C12" s="74" t="s">
        <v>11</v>
      </c>
      <c r="D12" s="45" t="s">
        <v>12</v>
      </c>
      <c r="E12" s="50">
        <v>50</v>
      </c>
      <c r="F12" s="51">
        <v>57</v>
      </c>
      <c r="G12" s="45">
        <v>65</v>
      </c>
      <c r="H12" s="50">
        <v>50</v>
      </c>
      <c r="I12" s="51">
        <v>59</v>
      </c>
      <c r="J12" s="45">
        <v>70</v>
      </c>
      <c r="K12" s="50">
        <v>50</v>
      </c>
      <c r="L12" s="51">
        <v>60</v>
      </c>
      <c r="M12" s="45">
        <v>74</v>
      </c>
      <c r="N12" s="50">
        <v>50</v>
      </c>
      <c r="O12" s="51">
        <v>61</v>
      </c>
      <c r="P12" s="45">
        <v>75</v>
      </c>
      <c r="Q12" s="50">
        <v>50</v>
      </c>
      <c r="R12" s="51">
        <v>62</v>
      </c>
      <c r="S12" s="45">
        <v>77</v>
      </c>
    </row>
    <row r="13" spans="1:19" ht="15.75" thickBot="1" x14ac:dyDescent="0.3">
      <c r="B13" s="106"/>
      <c r="C13" s="76" t="s">
        <v>13</v>
      </c>
      <c r="D13" s="44" t="s">
        <v>12</v>
      </c>
      <c r="E13" s="52">
        <f>E12+20</f>
        <v>70</v>
      </c>
      <c r="F13" s="77">
        <f t="shared" ref="F13:G13" si="0">F12+20</f>
        <v>77</v>
      </c>
      <c r="G13" s="53">
        <f t="shared" si="0"/>
        <v>85</v>
      </c>
      <c r="H13" s="52">
        <f>H12+20</f>
        <v>70</v>
      </c>
      <c r="I13" s="77">
        <f t="shared" ref="I13" si="1">I12+20</f>
        <v>79</v>
      </c>
      <c r="J13" s="53">
        <f t="shared" ref="J13" si="2">J12+20</f>
        <v>90</v>
      </c>
      <c r="K13" s="52">
        <f>K12+20</f>
        <v>70</v>
      </c>
      <c r="L13" s="77">
        <f t="shared" ref="L13" si="3">L12+20</f>
        <v>80</v>
      </c>
      <c r="M13" s="53">
        <f t="shared" ref="M13" si="4">M12+20</f>
        <v>94</v>
      </c>
      <c r="N13" s="52">
        <f>N12+20</f>
        <v>70</v>
      </c>
      <c r="O13" s="77">
        <f t="shared" ref="O13" si="5">O12+20</f>
        <v>81</v>
      </c>
      <c r="P13" s="53">
        <f t="shared" ref="P13" si="6">P12+20</f>
        <v>95</v>
      </c>
      <c r="Q13" s="52">
        <f>Q12+20</f>
        <v>70</v>
      </c>
      <c r="R13" s="77">
        <f t="shared" ref="R13" si="7">R12+20</f>
        <v>82</v>
      </c>
      <c r="S13" s="53">
        <f t="shared" ref="S13" si="8">S12+20</f>
        <v>97</v>
      </c>
    </row>
    <row r="14" spans="1:19" x14ac:dyDescent="0.25">
      <c r="B14" s="9"/>
      <c r="C14" s="9"/>
      <c r="D14" s="9"/>
      <c r="E14" s="25"/>
      <c r="F14" s="25" t="s">
        <v>14</v>
      </c>
      <c r="G14" s="25"/>
      <c r="H14" s="25"/>
      <c r="I14" s="25"/>
      <c r="J14" s="25"/>
      <c r="K14" s="107"/>
      <c r="L14" s="107"/>
      <c r="M14" s="107"/>
      <c r="N14" s="107"/>
      <c r="O14" s="107"/>
      <c r="P14" s="107"/>
    </row>
    <row r="15" spans="1:19" s="1" customFormat="1" x14ac:dyDescent="0.25">
      <c r="A15" s="5"/>
      <c r="B15" s="9"/>
      <c r="C15" s="9"/>
      <c r="D15" s="9"/>
      <c r="E15" s="25"/>
      <c r="F15" s="25"/>
      <c r="G15" s="25"/>
      <c r="H15" s="25"/>
      <c r="I15" s="25"/>
      <c r="J15" s="25"/>
      <c r="K15" s="37"/>
      <c r="L15" s="37"/>
      <c r="M15" s="37"/>
      <c r="N15" s="37"/>
      <c r="O15" s="37"/>
      <c r="P15" s="37"/>
      <c r="Q15" s="5"/>
      <c r="R15" s="5"/>
    </row>
    <row r="16" spans="1:19" s="1" customFormat="1" x14ac:dyDescent="0.25">
      <c r="A16" s="5"/>
      <c r="B16" s="9"/>
      <c r="C16" s="9"/>
      <c r="D16" s="9"/>
      <c r="E16" s="25"/>
      <c r="F16" s="25"/>
      <c r="G16" s="25"/>
      <c r="H16" s="25"/>
      <c r="I16" s="25"/>
      <c r="J16" s="25"/>
      <c r="K16" s="37"/>
      <c r="L16" s="37"/>
      <c r="M16" s="37"/>
      <c r="N16" s="37"/>
      <c r="O16" s="37"/>
      <c r="P16" s="37"/>
      <c r="Q16" s="5"/>
      <c r="R16" s="5"/>
    </row>
    <row r="17" spans="2:16" ht="15.75" x14ac:dyDescent="0.25">
      <c r="B17" s="9"/>
      <c r="C17" s="74">
        <v>8.14</v>
      </c>
      <c r="D17" s="45" t="s">
        <v>33</v>
      </c>
      <c r="E17" s="16"/>
      <c r="F17" s="16"/>
      <c r="G17" s="16"/>
      <c r="H17" s="16"/>
      <c r="I17" s="10"/>
      <c r="J17" s="16"/>
      <c r="K17" s="16"/>
      <c r="L17" s="16"/>
      <c r="M17" s="16"/>
      <c r="N17" s="16"/>
      <c r="O17" s="10"/>
      <c r="P17" s="25"/>
    </row>
    <row r="18" spans="2:16" x14ac:dyDescent="0.25">
      <c r="C18" s="74">
        <v>1.2</v>
      </c>
      <c r="D18" s="46" t="s">
        <v>34</v>
      </c>
    </row>
  </sheetData>
  <mergeCells count="2">
    <mergeCell ref="B10:B13"/>
    <mergeCell ref="K14:P14"/>
  </mergeCells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71906-E8E0-470E-858C-CD109F9AFB43}">
  <dimension ref="A1:CU61"/>
  <sheetViews>
    <sheetView showGridLines="0" topLeftCell="A12" zoomScaleNormal="100" workbookViewId="0"/>
  </sheetViews>
  <sheetFormatPr baseColWidth="10" defaultColWidth="11.5703125" defaultRowHeight="15.75" x14ac:dyDescent="0.25"/>
  <cols>
    <col min="1" max="1" width="13.85546875" style="16" bestFit="1" customWidth="1"/>
    <col min="2" max="2" width="11.5703125" style="16" customWidth="1"/>
    <col min="3" max="7" width="8.7109375" style="16" customWidth="1"/>
    <col min="8" max="8" width="10.5703125" style="16" customWidth="1"/>
    <col min="9" max="9" width="10.140625" style="16" customWidth="1"/>
    <col min="10" max="10" width="14.85546875" style="16" customWidth="1"/>
    <col min="11" max="14" width="11.5703125" style="16"/>
    <col min="15" max="20" width="11.5703125" style="17"/>
    <col min="21" max="21" width="11.5703125" style="14"/>
    <col min="22" max="22" width="13" style="15" customWidth="1"/>
    <col min="23" max="26" width="11.5703125" style="14"/>
    <col min="27" max="29" width="11.5703125" style="59"/>
    <col min="30" max="30" width="11.5703125" style="59" customWidth="1"/>
    <col min="31" max="99" width="11.5703125" style="59"/>
    <col min="100" max="16384" width="11.5703125" style="1"/>
  </cols>
  <sheetData>
    <row r="1" spans="1:24" x14ac:dyDescent="0.25">
      <c r="A1" s="30"/>
      <c r="B1" s="30"/>
      <c r="C1" s="30"/>
      <c r="D1" s="30"/>
      <c r="E1" s="30"/>
      <c r="F1" s="30"/>
      <c r="G1" s="30"/>
      <c r="H1" s="30"/>
      <c r="W1" s="31"/>
    </row>
    <row r="2" spans="1:24" ht="23.25" x14ac:dyDescent="0.35">
      <c r="A2" s="30"/>
      <c r="B2" s="2" t="s">
        <v>19</v>
      </c>
      <c r="C2" s="30"/>
      <c r="D2" s="30"/>
      <c r="E2" s="30"/>
      <c r="F2" s="30"/>
      <c r="G2" s="30"/>
      <c r="H2" s="30"/>
      <c r="W2" s="24"/>
    </row>
    <row r="3" spans="1:24" ht="18.75" x14ac:dyDescent="0.3">
      <c r="A3" s="30"/>
      <c r="B3" s="3" t="s">
        <v>57</v>
      </c>
      <c r="C3" s="30"/>
      <c r="D3" s="30"/>
      <c r="E3" s="6"/>
      <c r="F3" s="30"/>
      <c r="G3" s="30"/>
      <c r="H3" s="30"/>
      <c r="W3" s="24"/>
    </row>
    <row r="4" spans="1:24" x14ac:dyDescent="0.25">
      <c r="A4" s="30"/>
      <c r="B4" s="4" t="s">
        <v>60</v>
      </c>
      <c r="C4" s="30"/>
      <c r="D4" s="30"/>
      <c r="E4" s="30"/>
      <c r="F4" s="30"/>
      <c r="G4" s="30"/>
      <c r="H4" s="30"/>
      <c r="W4" s="24"/>
    </row>
    <row r="5" spans="1:24" x14ac:dyDescent="0.25">
      <c r="A5" s="30"/>
      <c r="B5" s="4"/>
      <c r="C5" s="30"/>
      <c r="D5" s="30"/>
      <c r="E5" s="30"/>
      <c r="F5" s="30"/>
      <c r="G5" s="30"/>
      <c r="H5" s="30"/>
      <c r="W5" s="24"/>
    </row>
    <row r="6" spans="1:24" x14ac:dyDescent="0.25">
      <c r="W6" s="24"/>
    </row>
    <row r="7" spans="1:24" x14ac:dyDescent="0.25">
      <c r="W7" s="24"/>
    </row>
    <row r="8" spans="1:24" x14ac:dyDescent="0.25">
      <c r="W8" s="24"/>
    </row>
    <row r="9" spans="1:24" x14ac:dyDescent="0.25">
      <c r="I9" s="108" t="s">
        <v>20</v>
      </c>
      <c r="J9" s="108"/>
      <c r="W9" s="24"/>
    </row>
    <row r="10" spans="1:24" x14ac:dyDescent="0.25">
      <c r="C10" s="29">
        <v>2022</v>
      </c>
      <c r="D10" s="29">
        <v>2023</v>
      </c>
      <c r="E10" s="29">
        <v>2024</v>
      </c>
      <c r="F10" s="29">
        <v>2025</v>
      </c>
      <c r="G10" s="29">
        <v>2026</v>
      </c>
      <c r="I10" s="109" t="s">
        <v>16</v>
      </c>
      <c r="J10" s="109"/>
      <c r="U10" s="17"/>
      <c r="V10" s="17"/>
      <c r="W10" s="24"/>
      <c r="X10" s="17"/>
    </row>
    <row r="11" spans="1:24" x14ac:dyDescent="0.25">
      <c r="A11" s="16" t="s">
        <v>17</v>
      </c>
      <c r="B11" s="16" t="s">
        <v>4</v>
      </c>
      <c r="C11" s="100">
        <v>88</v>
      </c>
      <c r="D11" s="100">
        <v>71</v>
      </c>
      <c r="E11" s="100">
        <v>59</v>
      </c>
      <c r="F11" s="100">
        <v>51</v>
      </c>
      <c r="G11" s="100">
        <v>52</v>
      </c>
      <c r="I11" s="109"/>
      <c r="J11" s="109"/>
      <c r="U11" s="17"/>
      <c r="V11" s="17"/>
      <c r="W11" s="24"/>
      <c r="X11" s="17"/>
    </row>
    <row r="12" spans="1:24" x14ac:dyDescent="0.25">
      <c r="A12" s="16" t="s">
        <v>15</v>
      </c>
      <c r="B12" s="16" t="s">
        <v>4</v>
      </c>
      <c r="C12" s="100">
        <v>90</v>
      </c>
      <c r="D12" s="1">
        <v>77</v>
      </c>
      <c r="E12" s="1">
        <v>67</v>
      </c>
      <c r="F12" s="1">
        <v>59</v>
      </c>
      <c r="G12" s="1">
        <v>62</v>
      </c>
      <c r="U12" s="17"/>
      <c r="V12" s="17"/>
      <c r="W12" s="24"/>
      <c r="X12" s="17"/>
    </row>
    <row r="13" spans="1:24" x14ac:dyDescent="0.25">
      <c r="A13" s="16" t="s">
        <v>16</v>
      </c>
      <c r="B13" s="16" t="s">
        <v>4</v>
      </c>
      <c r="C13" s="100">
        <v>103</v>
      </c>
      <c r="D13" s="1">
        <v>79</v>
      </c>
      <c r="E13" s="1">
        <v>66</v>
      </c>
      <c r="F13" s="1">
        <v>58</v>
      </c>
      <c r="G13" s="1">
        <v>55</v>
      </c>
      <c r="U13" s="17"/>
      <c r="V13" s="17"/>
      <c r="W13" s="24"/>
      <c r="X13" s="17"/>
    </row>
    <row r="14" spans="1:24" x14ac:dyDescent="0.25">
      <c r="A14" s="16" t="s">
        <v>21</v>
      </c>
      <c r="B14" s="16" t="s">
        <v>4</v>
      </c>
      <c r="C14" s="100">
        <v>91</v>
      </c>
      <c r="D14" s="100">
        <v>76</v>
      </c>
      <c r="E14" s="100">
        <v>64</v>
      </c>
      <c r="F14" s="100">
        <v>56</v>
      </c>
      <c r="G14" s="100">
        <v>60</v>
      </c>
      <c r="U14" s="17"/>
      <c r="V14" s="17"/>
      <c r="W14" s="24" t="s">
        <v>15</v>
      </c>
      <c r="X14" s="17"/>
    </row>
    <row r="15" spans="1:24" x14ac:dyDescent="0.25">
      <c r="A15" s="16" t="s">
        <v>22</v>
      </c>
      <c r="B15" s="16" t="s">
        <v>4</v>
      </c>
      <c r="C15" s="100">
        <v>89</v>
      </c>
      <c r="D15" s="1">
        <v>84</v>
      </c>
      <c r="E15" s="1">
        <v>77</v>
      </c>
      <c r="F15" s="1">
        <v>73</v>
      </c>
      <c r="G15" s="1">
        <v>75</v>
      </c>
      <c r="U15" s="17"/>
      <c r="V15" s="17"/>
      <c r="W15" s="24" t="s">
        <v>16</v>
      </c>
      <c r="X15" s="17"/>
    </row>
    <row r="16" spans="1:24" x14ac:dyDescent="0.25">
      <c r="C16" s="1"/>
      <c r="D16" s="1"/>
      <c r="E16" s="1"/>
      <c r="F16" s="1"/>
      <c r="G16" s="1"/>
      <c r="U16" s="17"/>
      <c r="V16" s="17"/>
      <c r="W16" s="24" t="s">
        <v>21</v>
      </c>
      <c r="X16" s="17"/>
    </row>
    <row r="17" spans="3:27" x14ac:dyDescent="0.25">
      <c r="N17" s="25"/>
      <c r="O17" s="19"/>
      <c r="P17" s="19"/>
      <c r="Q17" s="19"/>
      <c r="R17" s="19"/>
      <c r="U17" s="17"/>
      <c r="V17" s="17"/>
      <c r="W17" s="24" t="s">
        <v>17</v>
      </c>
      <c r="X17" s="17"/>
    </row>
    <row r="18" spans="3:27" x14ac:dyDescent="0.25">
      <c r="O18" s="25"/>
      <c r="P18" s="19"/>
      <c r="Q18" s="19"/>
      <c r="R18" s="19"/>
      <c r="S18" s="19"/>
      <c r="U18" s="17"/>
      <c r="V18" s="17"/>
      <c r="W18" s="17"/>
      <c r="X18" s="24" t="s">
        <v>22</v>
      </c>
      <c r="Y18" s="17"/>
      <c r="AA18" s="14"/>
    </row>
    <row r="19" spans="3:27" x14ac:dyDescent="0.25">
      <c r="C19" s="1"/>
      <c r="D19" s="1"/>
      <c r="E19" s="1"/>
      <c r="F19" s="1"/>
      <c r="G19" s="1"/>
      <c r="J19" s="28"/>
      <c r="L19" s="27"/>
      <c r="M19" s="27" t="s">
        <v>4</v>
      </c>
      <c r="N19" s="27"/>
      <c r="O19" s="26"/>
      <c r="P19" s="60"/>
      <c r="Q19" s="60"/>
      <c r="R19" s="60"/>
      <c r="S19" s="19"/>
      <c r="U19" s="17"/>
      <c r="V19" s="17"/>
      <c r="W19" s="17"/>
      <c r="X19" s="24"/>
      <c r="Y19" s="17"/>
      <c r="AA19" s="14"/>
    </row>
    <row r="20" spans="3:27" ht="15.75" customHeight="1" x14ac:dyDescent="0.25">
      <c r="J20" s="110" t="s">
        <v>30</v>
      </c>
      <c r="K20" s="16">
        <v>2022</v>
      </c>
      <c r="L20" s="23"/>
      <c r="M20" s="23">
        <f ca="1">IFERROR(OFFSET($B$11, MATCH($I$10,$A$11:$A$129,0)-1+IF(M$19="Høy",1, IF(M$19="Lav",2,0)), MATCH($K20,$C$10:$G$10,0)),"")</f>
        <v>103</v>
      </c>
      <c r="N20" s="23"/>
      <c r="O20" s="22">
        <f>N20</f>
        <v>0</v>
      </c>
      <c r="P20" s="22">
        <f ca="1">M20-N20</f>
        <v>103</v>
      </c>
      <c r="Q20" s="22">
        <v>0.1</v>
      </c>
      <c r="R20" s="22">
        <f ca="1">L20-M20-Q20</f>
        <v>-103.1</v>
      </c>
      <c r="S20" s="61"/>
      <c r="T20" s="62"/>
      <c r="U20" s="17"/>
      <c r="V20" s="17"/>
      <c r="W20" s="17"/>
      <c r="X20" s="24"/>
      <c r="Y20" s="17"/>
      <c r="AA20" s="14"/>
    </row>
    <row r="21" spans="3:27" ht="15.75" customHeight="1" x14ac:dyDescent="0.25">
      <c r="C21" s="1"/>
      <c r="D21" s="1"/>
      <c r="E21" s="1"/>
      <c r="F21" s="1"/>
      <c r="G21" s="1"/>
      <c r="J21" s="110"/>
      <c r="K21" s="16">
        <v>2023</v>
      </c>
      <c r="L21" s="23"/>
      <c r="M21" s="23">
        <f ca="1">IFERROR(OFFSET($B$11, MATCH($I$10,$A$11:$A$129,0)-1+IF(M$19="Høy",1, IF(M$19="Lav",2,0)), MATCH($K21,$C$10:$G$10,0)),"")</f>
        <v>79</v>
      </c>
      <c r="N21" s="23"/>
      <c r="O21" s="22">
        <f>N21</f>
        <v>0</v>
      </c>
      <c r="P21" s="22">
        <f ca="1">M21-N21</f>
        <v>79</v>
      </c>
      <c r="Q21" s="22">
        <v>0.1</v>
      </c>
      <c r="R21" s="22">
        <f ca="1">L21-M21-Q21</f>
        <v>-79.099999999999994</v>
      </c>
      <c r="S21" s="61"/>
      <c r="T21" s="62"/>
      <c r="U21" s="17"/>
      <c r="V21" s="17"/>
      <c r="W21" s="17"/>
      <c r="X21" s="24"/>
      <c r="Y21" s="17"/>
      <c r="AA21" s="14"/>
    </row>
    <row r="22" spans="3:27" x14ac:dyDescent="0.25">
      <c r="C22" s="1"/>
      <c r="D22" s="1"/>
      <c r="E22" s="1"/>
      <c r="F22" s="1"/>
      <c r="G22" s="1"/>
      <c r="J22" s="110"/>
      <c r="K22" s="16">
        <v>2024</v>
      </c>
      <c r="L22" s="23"/>
      <c r="M22" s="23">
        <f ca="1">IFERROR(OFFSET($B$11, MATCH($I$10,$A$11:$A$129,0)-1+IF(M$19="Høy",1, IF(M$19="Lav",2,0)), MATCH($K22,$C$10:$G$10,0)),"")</f>
        <v>66</v>
      </c>
      <c r="N22" s="23"/>
      <c r="O22" s="22">
        <f>N22</f>
        <v>0</v>
      </c>
      <c r="P22" s="22">
        <f ca="1">M22-N22</f>
        <v>66</v>
      </c>
      <c r="Q22" s="22">
        <v>0.1</v>
      </c>
      <c r="R22" s="22">
        <f ca="1">L22-M22-Q22</f>
        <v>-66.099999999999994</v>
      </c>
      <c r="S22" s="61"/>
      <c r="T22" s="62"/>
      <c r="U22" s="17"/>
      <c r="V22" s="17"/>
      <c r="W22" s="17"/>
      <c r="X22" s="19"/>
      <c r="Y22" s="17"/>
      <c r="AA22" s="14"/>
    </row>
    <row r="23" spans="3:27" x14ac:dyDescent="0.25">
      <c r="J23" s="110"/>
      <c r="K23" s="16">
        <v>2025</v>
      </c>
      <c r="L23" s="23"/>
      <c r="M23" s="23">
        <f ca="1">IFERROR(OFFSET($B$11, MATCH($I$10,$A$11:$A$129,0)-1+IF(M$19="Høy",1, IF(M$19="Lav",2,0)), MATCH($K23,$C$10:$G$10,0)),"")</f>
        <v>58</v>
      </c>
      <c r="N23" s="23"/>
      <c r="O23" s="22">
        <f>N23</f>
        <v>0</v>
      </c>
      <c r="P23" s="22">
        <f ca="1">M23-N23</f>
        <v>58</v>
      </c>
      <c r="Q23" s="22">
        <v>0.1</v>
      </c>
      <c r="R23" s="22">
        <f ca="1">L23-M23-Q23</f>
        <v>-58.1</v>
      </c>
      <c r="S23" s="61"/>
      <c r="T23" s="62"/>
      <c r="U23" s="17"/>
      <c r="V23" s="17"/>
      <c r="W23" s="17"/>
      <c r="X23" s="19"/>
      <c r="Y23" s="17"/>
      <c r="AA23" s="14"/>
    </row>
    <row r="24" spans="3:27" x14ac:dyDescent="0.25">
      <c r="C24" s="1"/>
      <c r="D24" s="1"/>
      <c r="E24" s="1"/>
      <c r="F24" s="1"/>
      <c r="G24" s="1"/>
      <c r="J24" s="110"/>
      <c r="K24" s="16">
        <v>2026</v>
      </c>
      <c r="M24" s="23">
        <f ca="1">IFERROR(OFFSET($B$11, MATCH($I$10,$A$11:$A$129,0)-1+IF(M$19="Høy",1, IF(M$19="Lav",2,0)), MATCH($K24,$C$10:$G$10,0)),"")</f>
        <v>55</v>
      </c>
      <c r="O24" s="22">
        <f>N24</f>
        <v>0</v>
      </c>
      <c r="P24" s="22">
        <f ca="1">M24-N24</f>
        <v>55</v>
      </c>
      <c r="Q24" s="22">
        <v>0.1</v>
      </c>
      <c r="R24" s="22">
        <f ca="1">L24-M24-Q24</f>
        <v>-55.1</v>
      </c>
      <c r="U24" s="17"/>
      <c r="V24" s="14"/>
      <c r="W24" s="15"/>
      <c r="Y24" s="17"/>
      <c r="AA24" s="14"/>
    </row>
    <row r="25" spans="3:27" x14ac:dyDescent="0.25">
      <c r="C25" s="1"/>
      <c r="D25" s="1"/>
      <c r="E25" s="1"/>
      <c r="F25" s="1"/>
      <c r="G25" s="1"/>
      <c r="O25" s="21"/>
      <c r="P25" s="61"/>
      <c r="Q25" s="61"/>
      <c r="R25" s="61"/>
      <c r="S25" s="61"/>
      <c r="T25" s="62"/>
      <c r="U25" s="17"/>
      <c r="V25" s="17"/>
      <c r="W25" s="17"/>
      <c r="X25" s="19"/>
      <c r="Y25" s="17"/>
      <c r="AA25" s="14"/>
    </row>
    <row r="26" spans="3:27" x14ac:dyDescent="0.25">
      <c r="O26" s="20"/>
      <c r="P26" s="61"/>
      <c r="Q26" s="61"/>
      <c r="R26" s="61"/>
      <c r="S26" s="61"/>
      <c r="T26" s="62"/>
      <c r="U26" s="17"/>
      <c r="V26" s="17"/>
      <c r="W26" s="17"/>
      <c r="X26" s="19"/>
      <c r="Y26" s="17"/>
      <c r="AA26" s="14"/>
    </row>
    <row r="27" spans="3:27" x14ac:dyDescent="0.25">
      <c r="C27" s="1"/>
      <c r="D27" s="1"/>
      <c r="E27" s="1"/>
      <c r="F27" s="1"/>
      <c r="G27" s="1"/>
      <c r="N27" s="18"/>
      <c r="O27" s="62"/>
      <c r="P27" s="62"/>
      <c r="Q27" s="62"/>
      <c r="R27" s="62"/>
      <c r="S27" s="62"/>
      <c r="U27" s="17"/>
      <c r="V27" s="17"/>
      <c r="W27" s="19"/>
      <c r="X27" s="17"/>
    </row>
    <row r="28" spans="3:27" x14ac:dyDescent="0.25">
      <c r="C28" s="1"/>
      <c r="D28" s="1"/>
      <c r="E28" s="1"/>
      <c r="F28" s="1"/>
      <c r="G28" s="1"/>
      <c r="N28" s="18"/>
      <c r="O28" s="62"/>
      <c r="P28" s="62"/>
      <c r="Q28" s="62"/>
      <c r="R28" s="62"/>
      <c r="S28" s="62"/>
      <c r="U28" s="17"/>
      <c r="V28" s="17"/>
      <c r="W28" s="19"/>
      <c r="X28" s="17"/>
    </row>
    <row r="29" spans="3:27" x14ac:dyDescent="0.25">
      <c r="N29" s="18"/>
      <c r="O29" s="62"/>
      <c r="P29" s="62"/>
      <c r="Q29" s="62"/>
      <c r="R29" s="62"/>
      <c r="S29" s="62"/>
      <c r="U29" s="17"/>
      <c r="V29" s="17"/>
      <c r="W29" s="19"/>
      <c r="X29" s="17"/>
    </row>
    <row r="30" spans="3:27" x14ac:dyDescent="0.25">
      <c r="C30" s="1"/>
      <c r="D30" s="1"/>
      <c r="E30" s="1"/>
      <c r="F30" s="1"/>
      <c r="G30" s="1"/>
      <c r="R30" s="62"/>
      <c r="S30" s="62"/>
      <c r="U30" s="17"/>
      <c r="V30" s="17"/>
      <c r="W30" s="19"/>
      <c r="X30" s="17"/>
    </row>
    <row r="31" spans="3:27" x14ac:dyDescent="0.25">
      <c r="C31" s="1"/>
      <c r="D31" s="1"/>
      <c r="E31" s="1"/>
      <c r="F31" s="1"/>
      <c r="G31" s="1"/>
      <c r="R31" s="62"/>
      <c r="S31" s="62"/>
      <c r="U31" s="17"/>
      <c r="V31" s="17"/>
      <c r="W31" s="19"/>
      <c r="X31" s="17"/>
    </row>
    <row r="32" spans="3:27" x14ac:dyDescent="0.25">
      <c r="R32" s="62"/>
      <c r="S32" s="62"/>
      <c r="U32" s="17"/>
      <c r="V32" s="17"/>
      <c r="W32" s="19"/>
      <c r="X32" s="17"/>
    </row>
    <row r="33" spans="3:24" x14ac:dyDescent="0.25">
      <c r="C33" s="1"/>
      <c r="D33" s="1"/>
      <c r="E33" s="1"/>
      <c r="F33" s="1"/>
      <c r="G33" s="1"/>
      <c r="R33" s="62"/>
      <c r="S33" s="62"/>
      <c r="U33" s="17"/>
      <c r="V33" s="17"/>
      <c r="W33" s="19"/>
      <c r="X33" s="17"/>
    </row>
    <row r="34" spans="3:24" x14ac:dyDescent="0.25">
      <c r="C34" s="1"/>
      <c r="D34" s="1"/>
      <c r="E34" s="1"/>
      <c r="F34" s="1"/>
      <c r="G34" s="1"/>
      <c r="R34" s="62"/>
      <c r="S34" s="62"/>
      <c r="U34" s="17"/>
      <c r="V34" s="17"/>
      <c r="W34" s="19"/>
      <c r="X34" s="17"/>
    </row>
    <row r="35" spans="3:24" x14ac:dyDescent="0.25">
      <c r="R35" s="62"/>
      <c r="S35" s="62"/>
      <c r="U35" s="17"/>
      <c r="V35" s="17"/>
      <c r="W35" s="19"/>
      <c r="X35" s="17"/>
    </row>
    <row r="36" spans="3:24" x14ac:dyDescent="0.25">
      <c r="C36" s="1"/>
      <c r="D36" s="1"/>
      <c r="E36" s="1"/>
      <c r="F36" s="1"/>
      <c r="G36" s="1"/>
      <c r="R36" s="62"/>
      <c r="S36" s="62"/>
      <c r="U36" s="17"/>
      <c r="V36" s="17"/>
      <c r="W36" s="19"/>
      <c r="X36" s="17"/>
    </row>
    <row r="37" spans="3:24" x14ac:dyDescent="0.25">
      <c r="C37" s="1"/>
      <c r="D37" s="1"/>
      <c r="E37" s="1"/>
      <c r="F37" s="1"/>
      <c r="G37" s="1"/>
      <c r="I37" s="1"/>
      <c r="R37" s="62"/>
      <c r="S37" s="62"/>
      <c r="U37" s="17"/>
      <c r="V37" s="17"/>
      <c r="W37" s="17"/>
      <c r="X37" s="17"/>
    </row>
    <row r="38" spans="3:24" ht="15" x14ac:dyDescent="0.25">
      <c r="C38" s="1"/>
      <c r="D38" s="1"/>
      <c r="E38" s="1"/>
      <c r="F38" s="1"/>
      <c r="G38" s="1"/>
      <c r="I38" s="1"/>
      <c r="U38" s="17"/>
      <c r="V38" s="17"/>
      <c r="W38" s="17"/>
      <c r="X38" s="17"/>
    </row>
    <row r="39" spans="3:24" ht="15" x14ac:dyDescent="0.25">
      <c r="C39" s="1"/>
      <c r="D39" s="1"/>
      <c r="E39" s="1"/>
      <c r="F39" s="1"/>
      <c r="G39" s="1"/>
      <c r="I39" s="1"/>
      <c r="U39" s="17"/>
      <c r="V39" s="17"/>
      <c r="W39" s="17"/>
      <c r="X39" s="17"/>
    </row>
    <row r="40" spans="3:24" ht="15" x14ac:dyDescent="0.25">
      <c r="C40" s="1"/>
      <c r="D40" s="1"/>
      <c r="E40" s="1"/>
      <c r="F40" s="1"/>
      <c r="G40" s="1"/>
      <c r="I40" s="1"/>
      <c r="U40" s="17"/>
      <c r="V40" s="17"/>
      <c r="W40" s="17"/>
      <c r="X40" s="17"/>
    </row>
    <row r="41" spans="3:24" ht="15" x14ac:dyDescent="0.25">
      <c r="C41" s="1"/>
      <c r="D41" s="1"/>
      <c r="E41" s="1"/>
      <c r="F41" s="1"/>
      <c r="G41" s="1"/>
      <c r="I41" s="1"/>
      <c r="U41" s="17"/>
      <c r="V41" s="17"/>
      <c r="W41" s="17"/>
      <c r="X41" s="17"/>
    </row>
    <row r="42" spans="3:24" ht="15" x14ac:dyDescent="0.25">
      <c r="C42" s="1"/>
      <c r="D42" s="1"/>
      <c r="E42" s="1"/>
      <c r="F42" s="1"/>
      <c r="G42" s="1"/>
      <c r="I42" s="1"/>
      <c r="U42" s="17"/>
      <c r="V42" s="17"/>
      <c r="W42" s="17"/>
      <c r="X42" s="17"/>
    </row>
    <row r="43" spans="3:24" ht="15" x14ac:dyDescent="0.25">
      <c r="C43" s="1"/>
      <c r="D43" s="1"/>
      <c r="E43" s="1"/>
      <c r="F43" s="1"/>
      <c r="G43" s="1"/>
      <c r="I43" s="1"/>
      <c r="U43" s="17"/>
      <c r="V43" s="17"/>
      <c r="W43" s="17"/>
      <c r="X43" s="17"/>
    </row>
    <row r="44" spans="3:24" ht="15" x14ac:dyDescent="0.25">
      <c r="C44" s="1"/>
      <c r="D44" s="1"/>
      <c r="E44" s="1"/>
      <c r="F44" s="1"/>
      <c r="G44" s="1"/>
      <c r="I44" s="1"/>
      <c r="U44" s="17"/>
      <c r="V44" s="17"/>
      <c r="W44" s="17"/>
      <c r="X44" s="17"/>
    </row>
    <row r="45" spans="3:24" ht="15" x14ac:dyDescent="0.25">
      <c r="C45" s="1"/>
      <c r="D45" s="1"/>
      <c r="E45" s="1"/>
      <c r="F45" s="1"/>
      <c r="G45" s="1"/>
      <c r="I45" s="1"/>
      <c r="U45" s="17"/>
      <c r="V45" s="17"/>
      <c r="W45" s="17"/>
      <c r="X45" s="17"/>
    </row>
    <row r="46" spans="3:24" ht="15" x14ac:dyDescent="0.25">
      <c r="C46" s="1"/>
      <c r="D46" s="1"/>
      <c r="E46" s="1"/>
      <c r="F46" s="1"/>
      <c r="G46" s="1"/>
      <c r="U46" s="17"/>
      <c r="V46" s="17"/>
      <c r="W46" s="17"/>
      <c r="X46" s="17"/>
    </row>
    <row r="47" spans="3:24" ht="15" x14ac:dyDescent="0.25">
      <c r="C47" s="1"/>
      <c r="D47" s="1"/>
      <c r="E47" s="1"/>
      <c r="F47" s="1"/>
      <c r="G47" s="1"/>
      <c r="U47" s="17"/>
      <c r="V47" s="17"/>
      <c r="W47" s="17"/>
      <c r="X47" s="17"/>
    </row>
    <row r="48" spans="3:24" ht="15" x14ac:dyDescent="0.25">
      <c r="C48" s="1"/>
      <c r="D48" s="1"/>
      <c r="E48" s="1"/>
      <c r="F48" s="1"/>
      <c r="G48" s="1"/>
      <c r="U48" s="17"/>
      <c r="V48" s="17"/>
      <c r="W48" s="17"/>
      <c r="X48" s="17"/>
    </row>
    <row r="49" spans="3:24" ht="15" x14ac:dyDescent="0.25">
      <c r="C49" s="1"/>
      <c r="D49" s="1"/>
      <c r="E49" s="1"/>
      <c r="F49" s="1"/>
      <c r="G49" s="1"/>
      <c r="U49" s="17"/>
      <c r="V49" s="17"/>
      <c r="W49" s="17"/>
      <c r="X49" s="17"/>
    </row>
    <row r="50" spans="3:24" ht="15" x14ac:dyDescent="0.25">
      <c r="C50" s="1"/>
      <c r="D50" s="1"/>
      <c r="E50" s="1"/>
      <c r="F50" s="1"/>
      <c r="G50" s="1"/>
      <c r="U50" s="17"/>
      <c r="V50" s="17"/>
      <c r="W50" s="17"/>
      <c r="X50" s="17"/>
    </row>
    <row r="51" spans="3:24" ht="15" x14ac:dyDescent="0.25">
      <c r="C51" s="1"/>
      <c r="D51" s="1"/>
      <c r="E51" s="1"/>
      <c r="F51" s="1"/>
      <c r="G51" s="1"/>
      <c r="U51" s="17"/>
      <c r="V51" s="17"/>
      <c r="W51" s="17"/>
      <c r="X51" s="17"/>
    </row>
    <row r="52" spans="3:24" ht="15" x14ac:dyDescent="0.25">
      <c r="C52" s="1"/>
      <c r="D52" s="1"/>
      <c r="E52" s="1"/>
      <c r="F52" s="1"/>
      <c r="G52" s="1"/>
      <c r="U52" s="17"/>
      <c r="V52" s="17"/>
      <c r="W52" s="17"/>
      <c r="X52" s="17"/>
    </row>
    <row r="53" spans="3:24" ht="15" x14ac:dyDescent="0.25">
      <c r="C53" s="1"/>
      <c r="D53" s="1"/>
      <c r="E53" s="1"/>
      <c r="F53" s="1"/>
      <c r="G53" s="1"/>
      <c r="U53" s="17"/>
      <c r="V53" s="17"/>
      <c r="W53" s="17"/>
      <c r="X53" s="17"/>
    </row>
    <row r="54" spans="3:24" ht="15" x14ac:dyDescent="0.25">
      <c r="C54" s="1"/>
      <c r="D54" s="1"/>
      <c r="E54" s="1"/>
      <c r="F54" s="1"/>
      <c r="G54" s="1"/>
      <c r="U54" s="17"/>
      <c r="V54" s="17"/>
      <c r="W54" s="17"/>
      <c r="X54" s="17"/>
    </row>
    <row r="55" spans="3:24" ht="15" x14ac:dyDescent="0.25">
      <c r="C55" s="1"/>
      <c r="D55" s="1"/>
      <c r="E55" s="1"/>
      <c r="F55" s="1"/>
      <c r="G55" s="1"/>
      <c r="U55" s="17"/>
      <c r="V55" s="17"/>
      <c r="W55" s="17"/>
      <c r="X55" s="17"/>
    </row>
    <row r="56" spans="3:24" ht="15" x14ac:dyDescent="0.25">
      <c r="C56" s="1"/>
      <c r="D56" s="1"/>
      <c r="E56" s="1"/>
      <c r="F56" s="1"/>
      <c r="G56" s="1"/>
      <c r="U56" s="17"/>
      <c r="V56" s="17"/>
      <c r="W56" s="17"/>
      <c r="X56" s="17"/>
    </row>
    <row r="57" spans="3:24" ht="15" x14ac:dyDescent="0.25">
      <c r="C57" s="1"/>
      <c r="D57" s="1"/>
      <c r="E57" s="1"/>
      <c r="F57" s="1"/>
      <c r="G57" s="1"/>
      <c r="U57" s="17"/>
      <c r="V57" s="17"/>
      <c r="W57" s="17"/>
      <c r="X57" s="17"/>
    </row>
    <row r="58" spans="3:24" ht="15" x14ac:dyDescent="0.25">
      <c r="C58" s="1"/>
      <c r="D58" s="1"/>
      <c r="E58" s="1"/>
      <c r="F58" s="1"/>
      <c r="G58" s="1"/>
      <c r="U58" s="17"/>
      <c r="V58" s="17"/>
      <c r="W58" s="17"/>
      <c r="X58" s="17"/>
    </row>
    <row r="59" spans="3:24" ht="15" x14ac:dyDescent="0.25">
      <c r="C59" s="1"/>
      <c r="D59" s="1"/>
      <c r="E59" s="1"/>
      <c r="F59" s="1"/>
      <c r="G59" s="1"/>
      <c r="U59" s="17"/>
      <c r="V59" s="17"/>
      <c r="W59" s="17"/>
      <c r="X59" s="17"/>
    </row>
    <row r="60" spans="3:24" ht="15" x14ac:dyDescent="0.25">
      <c r="C60" s="1"/>
      <c r="D60" s="1"/>
      <c r="E60" s="1"/>
      <c r="F60" s="1"/>
      <c r="G60" s="1"/>
      <c r="U60" s="17"/>
      <c r="V60" s="17"/>
      <c r="W60" s="17"/>
      <c r="X60" s="17"/>
    </row>
    <row r="61" spans="3:24" ht="15" x14ac:dyDescent="0.25">
      <c r="C61" s="1"/>
      <c r="D61" s="1"/>
      <c r="E61" s="1"/>
      <c r="F61" s="1"/>
      <c r="G61" s="1"/>
      <c r="U61" s="17"/>
      <c r="V61" s="17"/>
      <c r="W61" s="17"/>
    </row>
  </sheetData>
  <mergeCells count="3">
    <mergeCell ref="I9:J9"/>
    <mergeCell ref="I10:J11"/>
    <mergeCell ref="J20:J24"/>
  </mergeCells>
  <dataValidations count="1">
    <dataValidation type="list" allowBlank="1" showInputMessage="1" showErrorMessage="1" sqref="I10:J11" xr:uid="{A3AD52CA-C7B6-4EFD-B0E7-6B9D1C436D5B}">
      <formula1>$W$14:$W$18</formula1>
    </dataValidation>
  </dataValidations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49F43-48AE-4E50-A71D-9022815928B1}">
  <dimension ref="A1:Y72"/>
  <sheetViews>
    <sheetView showGridLines="0" showZeros="0" zoomScaleNormal="100" workbookViewId="0">
      <selection activeCell="B4" sqref="B4"/>
    </sheetView>
  </sheetViews>
  <sheetFormatPr baseColWidth="10" defaultColWidth="11.5703125" defaultRowHeight="15.75" x14ac:dyDescent="0.25"/>
  <cols>
    <col min="1" max="1" width="14.42578125" style="16" customWidth="1"/>
    <col min="2" max="2" width="11.5703125" style="16"/>
    <col min="3" max="7" width="8.7109375" style="16" customWidth="1"/>
    <col min="8" max="8" width="10.85546875" style="16" customWidth="1"/>
    <col min="9" max="9" width="11" style="16" customWidth="1"/>
    <col min="10" max="10" width="14.42578125" style="16" customWidth="1"/>
    <col min="11" max="20" width="11.5703125" style="16"/>
    <col min="21" max="21" width="11.5703125" style="1"/>
    <col min="22" max="22" width="13" style="15" customWidth="1"/>
    <col min="23" max="23" width="11.5703125" style="14"/>
    <col min="24" max="16384" width="11.5703125" style="1"/>
  </cols>
  <sheetData>
    <row r="1" spans="1:24" x14ac:dyDescent="0.25">
      <c r="A1" s="30"/>
      <c r="B1" s="30"/>
      <c r="C1" s="30"/>
      <c r="D1" s="30"/>
      <c r="E1" s="30"/>
      <c r="F1" s="30"/>
      <c r="G1" s="30"/>
      <c r="H1" s="30"/>
      <c r="W1" s="31"/>
    </row>
    <row r="2" spans="1:24" ht="23.25" x14ac:dyDescent="0.35">
      <c r="A2" s="30"/>
      <c r="B2" s="2" t="s">
        <v>19</v>
      </c>
      <c r="C2" s="30"/>
      <c r="D2" s="30"/>
      <c r="E2" s="30"/>
      <c r="F2" s="30"/>
      <c r="G2" s="30"/>
      <c r="H2" s="30"/>
      <c r="W2" s="24"/>
    </row>
    <row r="3" spans="1:24" ht="18.75" x14ac:dyDescent="0.3">
      <c r="A3" s="30"/>
      <c r="B3" s="3" t="s">
        <v>57</v>
      </c>
      <c r="C3" s="30"/>
      <c r="D3" s="30"/>
      <c r="E3" s="30"/>
      <c r="F3" s="30"/>
      <c r="G3" s="30"/>
      <c r="H3" s="30"/>
      <c r="W3" s="24"/>
    </row>
    <row r="4" spans="1:24" x14ac:dyDescent="0.25">
      <c r="A4" s="30"/>
      <c r="B4" s="4" t="s">
        <v>60</v>
      </c>
      <c r="C4" s="30"/>
      <c r="D4" s="30"/>
      <c r="E4" s="30"/>
      <c r="F4" s="30"/>
      <c r="G4" s="30"/>
      <c r="H4" s="30"/>
      <c r="W4" s="24"/>
    </row>
    <row r="5" spans="1:24" x14ac:dyDescent="0.25">
      <c r="A5" s="30"/>
      <c r="B5" s="4"/>
      <c r="C5" s="30"/>
      <c r="D5" s="30"/>
      <c r="E5" s="30"/>
      <c r="F5" s="30"/>
      <c r="G5" s="30"/>
      <c r="H5" s="30"/>
      <c r="W5" s="24"/>
    </row>
    <row r="6" spans="1:24" x14ac:dyDescent="0.25">
      <c r="W6" s="19" t="s">
        <v>25</v>
      </c>
    </row>
    <row r="7" spans="1:24" x14ac:dyDescent="0.25">
      <c r="W7" s="19" t="s">
        <v>26</v>
      </c>
    </row>
    <row r="8" spans="1:24" x14ac:dyDescent="0.25">
      <c r="W8" s="19" t="s">
        <v>27</v>
      </c>
    </row>
    <row r="9" spans="1:24" x14ac:dyDescent="0.25">
      <c r="I9" s="108" t="s">
        <v>20</v>
      </c>
      <c r="J9" s="108"/>
      <c r="W9" s="19" t="s">
        <v>28</v>
      </c>
    </row>
    <row r="10" spans="1:24" x14ac:dyDescent="0.25">
      <c r="C10" s="29">
        <v>2022</v>
      </c>
      <c r="D10" s="29">
        <v>2023</v>
      </c>
      <c r="E10" s="29">
        <v>2024</v>
      </c>
      <c r="F10" s="29">
        <v>2025</v>
      </c>
      <c r="G10" s="29">
        <v>2026</v>
      </c>
      <c r="I10" s="111" t="s">
        <v>25</v>
      </c>
      <c r="J10" s="111"/>
      <c r="U10" s="16"/>
      <c r="V10" s="16"/>
      <c r="W10" s="19" t="s">
        <v>29</v>
      </c>
      <c r="X10" s="16"/>
    </row>
    <row r="11" spans="1:24" ht="15" x14ac:dyDescent="0.25">
      <c r="A11" s="56" t="s">
        <v>25</v>
      </c>
      <c r="B11" s="16" t="s">
        <v>4</v>
      </c>
      <c r="C11" s="78">
        <v>70.035722630955036</v>
      </c>
      <c r="D11" s="78">
        <v>64.463752909904102</v>
      </c>
      <c r="E11" s="78">
        <v>57.951674352305226</v>
      </c>
      <c r="F11" s="78">
        <v>53.96830735779313</v>
      </c>
      <c r="G11" s="78">
        <v>55.033862473476439</v>
      </c>
      <c r="I11" s="111"/>
      <c r="J11" s="111"/>
      <c r="U11" s="16"/>
      <c r="V11" s="16"/>
      <c r="W11" s="19" t="s">
        <v>18</v>
      </c>
      <c r="X11" s="16"/>
    </row>
    <row r="12" spans="1:24" ht="15" x14ac:dyDescent="0.25">
      <c r="A12" s="56" t="s">
        <v>26</v>
      </c>
      <c r="B12" s="16" t="s">
        <v>4</v>
      </c>
      <c r="C12" s="78">
        <v>38.243806086086117</v>
      </c>
      <c r="D12" s="78">
        <v>32.236422718726082</v>
      </c>
      <c r="E12" s="78">
        <v>28.071580220023229</v>
      </c>
      <c r="F12" s="78">
        <v>27.258456958155719</v>
      </c>
      <c r="G12" s="78">
        <v>27.242711090796838</v>
      </c>
      <c r="U12" s="16"/>
      <c r="V12" s="16"/>
      <c r="X12" s="16"/>
    </row>
    <row r="13" spans="1:24" ht="15" x14ac:dyDescent="0.25">
      <c r="A13" s="56" t="s">
        <v>27</v>
      </c>
      <c r="B13" s="16" t="s">
        <v>4</v>
      </c>
      <c r="C13" s="78">
        <v>30.214029864795879</v>
      </c>
      <c r="D13" s="78">
        <v>24.574688325368161</v>
      </c>
      <c r="E13" s="78">
        <v>21.541248285612721</v>
      </c>
      <c r="F13" s="78">
        <v>21.653051286744489</v>
      </c>
      <c r="G13" s="78">
        <v>21.800191853408251</v>
      </c>
      <c r="U13" s="16"/>
      <c r="V13" s="16"/>
      <c r="X13" s="16"/>
    </row>
    <row r="14" spans="1:24" x14ac:dyDescent="0.25">
      <c r="A14" s="56" t="s">
        <v>28</v>
      </c>
      <c r="B14" s="16" t="s">
        <v>4</v>
      </c>
      <c r="C14" s="78">
        <v>35.72032712260804</v>
      </c>
      <c r="D14" s="78">
        <v>29.849706959902889</v>
      </c>
      <c r="E14" s="78">
        <v>25.894410306340355</v>
      </c>
      <c r="F14" s="78">
        <v>23.667325618132594</v>
      </c>
      <c r="G14" s="78">
        <v>23.080120507886555</v>
      </c>
      <c r="U14" s="16"/>
      <c r="V14" s="16"/>
      <c r="W14" s="24"/>
      <c r="X14" s="16"/>
    </row>
    <row r="15" spans="1:24" x14ac:dyDescent="0.25">
      <c r="A15" s="56" t="s">
        <v>29</v>
      </c>
      <c r="B15" s="16" t="s">
        <v>4</v>
      </c>
      <c r="C15" s="78">
        <v>53.679847192354316</v>
      </c>
      <c r="D15" s="78">
        <v>42.409401550655033</v>
      </c>
      <c r="E15" s="78">
        <v>39.168408732589242</v>
      </c>
      <c r="F15" s="78">
        <v>34.311624111882352</v>
      </c>
      <c r="G15" s="78">
        <v>34.956117934703336</v>
      </c>
      <c r="U15" s="16"/>
      <c r="V15" s="16"/>
      <c r="W15" s="24"/>
      <c r="X15" s="16"/>
    </row>
    <row r="16" spans="1:24" x14ac:dyDescent="0.25">
      <c r="A16" s="56" t="s">
        <v>18</v>
      </c>
      <c r="B16" s="16" t="s">
        <v>4</v>
      </c>
      <c r="C16" s="78">
        <v>79.636934841980434</v>
      </c>
      <c r="D16" s="78">
        <v>66.727505232674943</v>
      </c>
      <c r="E16" s="78">
        <v>57.957787099533789</v>
      </c>
      <c r="F16" s="78">
        <v>51.068721560161258</v>
      </c>
      <c r="G16" s="78">
        <v>52.569952953331828</v>
      </c>
      <c r="U16" s="16"/>
      <c r="V16" s="16"/>
      <c r="W16" s="24"/>
      <c r="X16" s="16"/>
    </row>
    <row r="17" spans="3:25" x14ac:dyDescent="0.25">
      <c r="G17" s="35"/>
      <c r="N17" s="25"/>
      <c r="O17" s="25"/>
      <c r="P17" s="25"/>
      <c r="Q17" s="25"/>
      <c r="R17" s="25"/>
      <c r="U17" s="16"/>
      <c r="V17" s="16"/>
      <c r="W17" s="24"/>
      <c r="X17" s="16"/>
    </row>
    <row r="18" spans="3:25" x14ac:dyDescent="0.25">
      <c r="G18" s="35"/>
      <c r="L18" s="58"/>
      <c r="N18" s="56"/>
      <c r="O18" s="56"/>
      <c r="P18" s="56"/>
      <c r="Q18" s="56"/>
      <c r="R18" s="56"/>
      <c r="S18" s="65"/>
      <c r="U18" s="16"/>
      <c r="V18" s="16"/>
      <c r="W18" s="24"/>
      <c r="X18" s="16"/>
    </row>
    <row r="19" spans="3:25" x14ac:dyDescent="0.25">
      <c r="C19" s="1"/>
      <c r="D19" s="1"/>
      <c r="E19" s="1"/>
      <c r="F19" s="1"/>
      <c r="G19" s="1"/>
      <c r="J19" s="28"/>
      <c r="L19" s="27"/>
      <c r="M19" s="27" t="s">
        <v>4</v>
      </c>
      <c r="N19" s="66"/>
      <c r="O19" s="67"/>
      <c r="P19" s="60"/>
      <c r="Q19" s="60"/>
      <c r="R19" s="60"/>
      <c r="S19" s="56"/>
      <c r="U19" s="16"/>
      <c r="V19" s="16"/>
      <c r="W19" s="16"/>
      <c r="X19" s="24"/>
      <c r="Y19" s="16"/>
    </row>
    <row r="20" spans="3:25" ht="15.75" customHeight="1" x14ac:dyDescent="0.25">
      <c r="C20" s="1"/>
      <c r="D20" s="1"/>
      <c r="E20" s="1"/>
      <c r="F20" s="1"/>
      <c r="G20" s="1"/>
      <c r="J20" s="110" t="s">
        <v>30</v>
      </c>
      <c r="K20" s="16">
        <v>2022</v>
      </c>
      <c r="L20" s="23"/>
      <c r="M20" s="23" cm="1">
        <f t="array" ref="M20">IFERROR(SUMPRODUCT(($A$11:$A$56=$I$10)*($B$11:$B$56=$M$19)*$C$11:$C$56),"")</f>
        <v>70.035722630955036</v>
      </c>
      <c r="N20" s="68"/>
      <c r="O20" s="64">
        <f>N20</f>
        <v>0</v>
      </c>
      <c r="P20" s="22">
        <f>M20-N20</f>
        <v>70.035722630955036</v>
      </c>
      <c r="Q20" s="22">
        <v>0.1</v>
      </c>
      <c r="R20" s="22">
        <f>L20-M20-Q20</f>
        <v>-70.13572263095503</v>
      </c>
      <c r="S20" s="61"/>
      <c r="T20" s="18"/>
      <c r="U20" s="16"/>
      <c r="V20" s="16"/>
      <c r="W20" s="16"/>
      <c r="X20" s="24"/>
      <c r="Y20" s="16"/>
    </row>
    <row r="21" spans="3:25" ht="15.75" customHeight="1" x14ac:dyDescent="0.25">
      <c r="C21" s="1"/>
      <c r="D21" s="1"/>
      <c r="E21" s="1"/>
      <c r="F21" s="1"/>
      <c r="G21" s="1"/>
      <c r="J21" s="110"/>
      <c r="K21" s="16">
        <v>2023</v>
      </c>
      <c r="L21" s="23"/>
      <c r="M21" s="23" cm="1">
        <f t="array" ref="M21">IFERROR(SUMPRODUCT(($A$11:$A$56=$I$10)*($B$11:$B$56=$M$19)*$D$11:$D$56),"")</f>
        <v>64.463752909904102</v>
      </c>
      <c r="N21" s="68"/>
      <c r="O21" s="64">
        <f>N21</f>
        <v>0</v>
      </c>
      <c r="P21" s="22">
        <f>M21-N21</f>
        <v>64.463752909904102</v>
      </c>
      <c r="Q21" s="22">
        <v>0.1</v>
      </c>
      <c r="R21" s="22">
        <f>L21-M21-Q21</f>
        <v>-64.563752909904096</v>
      </c>
      <c r="S21" s="61"/>
      <c r="T21" s="18"/>
      <c r="U21" s="16"/>
      <c r="V21" s="16"/>
      <c r="W21" s="16"/>
      <c r="X21" s="24"/>
      <c r="Y21" s="16"/>
    </row>
    <row r="22" spans="3:25" x14ac:dyDescent="0.25">
      <c r="C22" s="1"/>
      <c r="D22" s="1"/>
      <c r="E22" s="1"/>
      <c r="F22" s="1"/>
      <c r="G22" s="1"/>
      <c r="J22" s="110"/>
      <c r="K22" s="16">
        <v>2024</v>
      </c>
      <c r="L22" s="23"/>
      <c r="M22" s="23" cm="1">
        <f t="array" ref="M22">IFERROR(SUMPRODUCT(($A$11:$A$56=$I$10)*($B$11:$B$56=$M$19)*$E$11:$E$56),"")</f>
        <v>57.951674352305226</v>
      </c>
      <c r="N22" s="68"/>
      <c r="O22" s="64">
        <f>N22</f>
        <v>0</v>
      </c>
      <c r="P22" s="22">
        <f>M22-N22</f>
        <v>57.951674352305226</v>
      </c>
      <c r="Q22" s="22">
        <v>0.1</v>
      </c>
      <c r="R22" s="22">
        <f>L22-M22-Q22</f>
        <v>-58.051674352305227</v>
      </c>
      <c r="S22" s="61"/>
      <c r="T22" s="18"/>
      <c r="U22" s="16"/>
      <c r="V22" s="16"/>
      <c r="W22" s="16"/>
      <c r="X22" s="24"/>
      <c r="Y22" s="16"/>
    </row>
    <row r="23" spans="3:25" x14ac:dyDescent="0.25">
      <c r="C23" s="1"/>
      <c r="D23" s="1"/>
      <c r="E23" s="1"/>
      <c r="F23" s="1"/>
      <c r="G23" s="1"/>
      <c r="J23" s="57"/>
      <c r="K23" s="16">
        <v>2025</v>
      </c>
      <c r="L23" s="23"/>
      <c r="M23" s="23" cm="1">
        <f t="array" ref="M23">IFERROR(SUMPRODUCT(($A$11:$A$56=$I$10)*($B$11:$B$56=$M$19)*$F$11:$F$56),"")</f>
        <v>53.96830735779313</v>
      </c>
      <c r="N23" s="68"/>
      <c r="O23" s="64">
        <f>N23</f>
        <v>0</v>
      </c>
      <c r="P23" s="22">
        <f>M23-N23</f>
        <v>53.96830735779313</v>
      </c>
      <c r="Q23" s="22">
        <v>0.1</v>
      </c>
      <c r="R23" s="22">
        <f>L23-M23-Q23</f>
        <v>-54.068307357793131</v>
      </c>
      <c r="S23" s="61"/>
      <c r="T23" s="18"/>
      <c r="U23" s="16"/>
      <c r="V23" s="16"/>
      <c r="W23" s="16"/>
      <c r="X23" s="19"/>
      <c r="Y23" s="16"/>
    </row>
    <row r="24" spans="3:25" x14ac:dyDescent="0.25">
      <c r="C24" s="1"/>
      <c r="D24" s="1"/>
      <c r="E24" s="1"/>
      <c r="F24" s="1"/>
      <c r="G24" s="1"/>
      <c r="J24" s="57"/>
      <c r="K24" s="16">
        <v>2026</v>
      </c>
      <c r="L24" s="23"/>
      <c r="M24" s="23" cm="1">
        <f t="array" ref="M24">IFERROR(SUMPRODUCT(($A$11:$A$56=$I$10)*($B$11:$B$56=$M$19)*$G$11:$G$56),"")</f>
        <v>55.033862473476439</v>
      </c>
      <c r="N24" s="68"/>
      <c r="O24" s="64"/>
      <c r="P24" s="22">
        <f>M24-N24</f>
        <v>55.033862473476439</v>
      </c>
      <c r="Q24" s="22">
        <v>0.1</v>
      </c>
      <c r="R24" s="22">
        <f>L24-M24-Q24</f>
        <v>-55.133862473476441</v>
      </c>
      <c r="S24" s="61"/>
      <c r="T24" s="18"/>
      <c r="U24" s="16"/>
      <c r="V24" s="16"/>
      <c r="W24" s="16"/>
      <c r="X24" s="19"/>
      <c r="Y24" s="16"/>
    </row>
    <row r="25" spans="3:25" x14ac:dyDescent="0.25">
      <c r="C25" s="1"/>
      <c r="D25" s="1"/>
      <c r="E25" s="1"/>
      <c r="F25" s="1"/>
      <c r="G25" s="1"/>
      <c r="N25" s="65"/>
      <c r="O25" s="20"/>
      <c r="P25" s="20"/>
      <c r="Q25" s="20"/>
      <c r="R25" s="20"/>
      <c r="S25" s="61"/>
      <c r="T25" s="18"/>
      <c r="U25" s="16"/>
      <c r="V25" s="16"/>
      <c r="W25" s="16"/>
      <c r="X25" s="19"/>
      <c r="Y25" s="16"/>
    </row>
    <row r="26" spans="3:25" x14ac:dyDescent="0.25">
      <c r="C26" s="1"/>
      <c r="D26" s="1"/>
      <c r="E26" s="1"/>
      <c r="F26" s="1"/>
      <c r="G26" s="1"/>
      <c r="N26" s="20"/>
      <c r="O26" s="20"/>
      <c r="P26" s="20"/>
      <c r="Q26" s="20"/>
      <c r="R26" s="20"/>
      <c r="S26" s="18"/>
      <c r="U26" s="16"/>
      <c r="V26" s="16"/>
      <c r="W26" s="19"/>
      <c r="X26" s="16"/>
    </row>
    <row r="27" spans="3:25" x14ac:dyDescent="0.25">
      <c r="C27" s="1"/>
      <c r="D27" s="1"/>
      <c r="E27" s="1"/>
      <c r="F27" s="1"/>
      <c r="G27" s="1"/>
      <c r="N27" s="18"/>
      <c r="O27" s="18"/>
      <c r="P27" s="18"/>
      <c r="Q27" s="18"/>
      <c r="R27" s="18"/>
      <c r="S27" s="18"/>
      <c r="U27" s="16"/>
      <c r="V27" s="16"/>
      <c r="W27" s="19"/>
      <c r="X27" s="16"/>
    </row>
    <row r="28" spans="3:25" x14ac:dyDescent="0.25">
      <c r="C28" s="1"/>
      <c r="D28" s="1"/>
      <c r="E28" s="1"/>
      <c r="F28" s="1"/>
      <c r="G28" s="1"/>
      <c r="N28" s="18"/>
      <c r="O28" s="18"/>
      <c r="P28" s="18"/>
      <c r="Q28" s="18"/>
      <c r="R28" s="18"/>
      <c r="S28" s="18"/>
      <c r="U28" s="16"/>
      <c r="V28" s="16"/>
      <c r="W28" s="19"/>
      <c r="X28" s="16"/>
    </row>
    <row r="29" spans="3:25" x14ac:dyDescent="0.25">
      <c r="C29" s="1"/>
      <c r="D29" s="1"/>
      <c r="E29" s="1"/>
      <c r="F29" s="1"/>
      <c r="G29" s="1"/>
      <c r="N29" s="18"/>
      <c r="O29" s="18"/>
      <c r="P29" s="18"/>
      <c r="Q29" s="18"/>
      <c r="R29" s="18"/>
      <c r="S29" s="18"/>
      <c r="U29" s="16"/>
      <c r="V29" s="16"/>
      <c r="W29" s="19"/>
      <c r="X29" s="16"/>
    </row>
    <row r="30" spans="3:25" x14ac:dyDescent="0.25">
      <c r="C30" s="1"/>
      <c r="D30" s="1"/>
      <c r="E30" s="1"/>
      <c r="F30" s="1"/>
      <c r="G30" s="1"/>
      <c r="N30" s="18"/>
      <c r="O30" s="18"/>
      <c r="P30" s="18"/>
      <c r="Q30" s="18"/>
      <c r="R30" s="18"/>
      <c r="S30" s="18"/>
      <c r="U30" s="16"/>
      <c r="V30" s="16"/>
      <c r="W30" s="19"/>
      <c r="X30" s="16"/>
    </row>
    <row r="31" spans="3:25" x14ac:dyDescent="0.25">
      <c r="C31" s="1"/>
      <c r="D31" s="1"/>
      <c r="E31" s="1"/>
      <c r="F31" s="1"/>
      <c r="G31" s="1"/>
      <c r="N31" s="18"/>
      <c r="O31" s="18"/>
      <c r="P31" s="18"/>
      <c r="Q31" s="18"/>
      <c r="R31" s="18"/>
      <c r="S31" s="18"/>
      <c r="U31" s="16"/>
      <c r="V31" s="16"/>
      <c r="W31" s="19"/>
      <c r="X31" s="16"/>
    </row>
    <row r="32" spans="3:25" x14ac:dyDescent="0.25">
      <c r="C32" s="1"/>
      <c r="D32" s="1"/>
      <c r="E32" s="1"/>
      <c r="F32" s="1"/>
      <c r="G32" s="1"/>
      <c r="N32" s="18"/>
      <c r="O32" s="18"/>
      <c r="P32" s="18"/>
      <c r="Q32" s="18"/>
      <c r="R32" s="18"/>
      <c r="S32" s="18"/>
      <c r="U32" s="16"/>
      <c r="V32" s="16"/>
      <c r="W32" s="19"/>
      <c r="X32" s="16"/>
    </row>
    <row r="33" spans="1:24" x14ac:dyDescent="0.25">
      <c r="C33" s="1"/>
      <c r="D33" s="1"/>
      <c r="E33" s="1"/>
      <c r="F33" s="1"/>
      <c r="G33" s="1"/>
      <c r="N33" s="18"/>
      <c r="O33" s="18"/>
      <c r="P33" s="18"/>
      <c r="Q33" s="18"/>
      <c r="R33" s="18"/>
      <c r="S33" s="18"/>
      <c r="U33" s="16"/>
      <c r="V33" s="16"/>
      <c r="W33" s="19"/>
      <c r="X33" s="16"/>
    </row>
    <row r="34" spans="1:24" x14ac:dyDescent="0.25">
      <c r="C34" s="1"/>
      <c r="D34" s="1"/>
      <c r="E34" s="1"/>
      <c r="F34" s="1"/>
      <c r="G34" s="1"/>
      <c r="N34" s="18"/>
      <c r="O34" s="18"/>
      <c r="P34" s="18"/>
      <c r="Q34" s="18"/>
      <c r="R34" s="18"/>
      <c r="S34" s="18"/>
      <c r="U34" s="16"/>
      <c r="V34" s="16"/>
      <c r="W34" s="19"/>
      <c r="X34" s="16"/>
    </row>
    <row r="35" spans="1:24" x14ac:dyDescent="0.25">
      <c r="C35" s="1"/>
      <c r="D35" s="1"/>
      <c r="E35" s="1"/>
      <c r="F35" s="1"/>
      <c r="G35" s="1"/>
      <c r="N35" s="18"/>
      <c r="O35" s="18"/>
      <c r="P35" s="18"/>
      <c r="Q35" s="18"/>
      <c r="R35" s="18"/>
      <c r="S35" s="18"/>
      <c r="U35" s="16"/>
      <c r="V35" s="16"/>
      <c r="W35" s="19"/>
      <c r="X35" s="16"/>
    </row>
    <row r="36" spans="1:24" x14ac:dyDescent="0.25">
      <c r="C36" s="1"/>
      <c r="D36" s="1"/>
      <c r="E36" s="1"/>
      <c r="F36" s="1"/>
      <c r="G36" s="1"/>
      <c r="N36" s="18"/>
      <c r="O36" s="18"/>
      <c r="P36" s="18"/>
      <c r="Q36" s="18"/>
      <c r="R36" s="18"/>
      <c r="S36" s="18"/>
      <c r="U36" s="16"/>
      <c r="V36" s="16"/>
      <c r="W36" s="19"/>
      <c r="X36" s="16"/>
    </row>
    <row r="37" spans="1:24" x14ac:dyDescent="0.25">
      <c r="C37" s="1"/>
      <c r="D37" s="1"/>
      <c r="E37" s="1"/>
      <c r="F37" s="1"/>
      <c r="G37" s="1"/>
      <c r="N37" s="18"/>
      <c r="O37" s="18"/>
      <c r="P37" s="18"/>
      <c r="Q37" s="18"/>
      <c r="R37" s="18"/>
      <c r="S37" s="18"/>
      <c r="U37" s="16"/>
      <c r="V37" s="16"/>
      <c r="W37" s="19"/>
      <c r="X37" s="16"/>
    </row>
    <row r="38" spans="1:24" x14ac:dyDescent="0.25">
      <c r="C38" s="1"/>
      <c r="D38" s="1"/>
      <c r="E38" s="1"/>
      <c r="F38" s="1"/>
      <c r="G38" s="1"/>
      <c r="N38" s="18"/>
      <c r="O38" s="18"/>
      <c r="P38" s="18"/>
      <c r="Q38" s="18"/>
      <c r="R38" s="18"/>
      <c r="S38" s="18"/>
      <c r="U38" s="16"/>
      <c r="V38" s="16"/>
      <c r="W38" s="19"/>
      <c r="X38" s="16"/>
    </row>
    <row r="39" spans="1:24" x14ac:dyDescent="0.25">
      <c r="A39" s="16" t="s">
        <v>14</v>
      </c>
      <c r="C39" s="1"/>
      <c r="D39" s="1"/>
      <c r="E39" s="1"/>
      <c r="F39" s="1"/>
      <c r="G39" s="1"/>
      <c r="N39" s="18"/>
      <c r="O39" s="18"/>
      <c r="P39" s="18"/>
      <c r="Q39" s="18"/>
      <c r="R39" s="18"/>
      <c r="S39" s="18"/>
      <c r="U39" s="16"/>
      <c r="V39" s="16"/>
      <c r="W39" s="19"/>
      <c r="X39" s="16"/>
    </row>
    <row r="40" spans="1:24" x14ac:dyDescent="0.25">
      <c r="C40" s="1"/>
      <c r="D40" s="1"/>
      <c r="E40" s="1"/>
      <c r="F40" s="1"/>
      <c r="G40" s="1"/>
      <c r="N40" s="18"/>
      <c r="O40" s="18"/>
      <c r="P40" s="18"/>
      <c r="Q40" s="18"/>
      <c r="R40" s="18"/>
      <c r="S40" s="18"/>
      <c r="U40" s="16"/>
      <c r="V40" s="16"/>
      <c r="W40" s="19"/>
      <c r="X40" s="16"/>
    </row>
    <row r="41" spans="1:24" x14ac:dyDescent="0.25">
      <c r="A41" s="112"/>
      <c r="B41" s="112"/>
      <c r="C41" s="112"/>
      <c r="D41" s="112"/>
      <c r="E41" s="112"/>
      <c r="F41" s="112"/>
      <c r="G41" s="1"/>
      <c r="R41" s="18"/>
      <c r="S41" s="18"/>
      <c r="U41" s="16"/>
      <c r="V41" s="16"/>
      <c r="W41" s="19"/>
      <c r="X41" s="16"/>
    </row>
    <row r="42" spans="1:24" x14ac:dyDescent="0.25">
      <c r="A42" s="112"/>
      <c r="B42" s="112"/>
      <c r="C42" s="112"/>
      <c r="D42" s="112"/>
      <c r="E42" s="112"/>
      <c r="F42" s="112"/>
      <c r="G42" s="1"/>
      <c r="J42" s="34"/>
      <c r="K42" s="32"/>
      <c r="L42" s="32"/>
      <c r="M42" s="32"/>
      <c r="N42" s="32"/>
      <c r="O42" s="32"/>
      <c r="P42" s="32"/>
      <c r="Q42" s="32"/>
      <c r="R42" s="32"/>
      <c r="S42" s="18"/>
      <c r="U42" s="16"/>
      <c r="V42" s="16"/>
      <c r="W42" s="19"/>
      <c r="X42" s="16"/>
    </row>
    <row r="43" spans="1:24" x14ac:dyDescent="0.25">
      <c r="A43" s="112"/>
      <c r="B43" s="112"/>
      <c r="C43" s="112"/>
      <c r="D43" s="112"/>
      <c r="E43" s="112"/>
      <c r="F43" s="112"/>
      <c r="G43" s="1"/>
      <c r="J43" s="33"/>
      <c r="K43" s="32"/>
      <c r="L43" s="32"/>
      <c r="M43" s="32"/>
      <c r="N43" s="32"/>
      <c r="O43" s="32"/>
      <c r="P43" s="32"/>
      <c r="Q43" s="32"/>
      <c r="R43" s="32"/>
      <c r="S43" s="18"/>
      <c r="U43" s="16"/>
      <c r="V43" s="16"/>
      <c r="W43" s="19"/>
      <c r="X43" s="16"/>
    </row>
    <row r="44" spans="1:24" ht="15.6" customHeight="1" x14ac:dyDescent="0.25">
      <c r="A44" s="113"/>
      <c r="B44" s="113"/>
      <c r="C44" s="113"/>
      <c r="D44" s="113"/>
      <c r="E44" s="113"/>
      <c r="F44" s="113"/>
      <c r="G44" s="1"/>
      <c r="J44" s="33"/>
      <c r="K44" s="32"/>
      <c r="L44" s="32"/>
      <c r="M44" s="32"/>
      <c r="N44" s="32"/>
      <c r="O44" s="32"/>
      <c r="P44" s="32"/>
      <c r="Q44" s="32"/>
      <c r="R44" s="32"/>
      <c r="S44" s="18"/>
      <c r="U44" s="16"/>
      <c r="V44" s="16"/>
      <c r="W44" s="19"/>
      <c r="X44" s="16"/>
    </row>
    <row r="45" spans="1:24" x14ac:dyDescent="0.25">
      <c r="A45" s="113"/>
      <c r="B45" s="113"/>
      <c r="C45" s="113"/>
      <c r="D45" s="113"/>
      <c r="E45" s="113"/>
      <c r="F45" s="113"/>
      <c r="G45" s="1"/>
      <c r="J45" s="33"/>
      <c r="K45" s="32"/>
      <c r="L45" s="32"/>
      <c r="M45" s="32"/>
      <c r="N45" s="32"/>
      <c r="O45" s="32"/>
      <c r="P45" s="32"/>
      <c r="Q45" s="32"/>
      <c r="R45" s="32"/>
      <c r="S45" s="18"/>
      <c r="U45" s="16"/>
      <c r="V45" s="16"/>
      <c r="W45" s="19"/>
      <c r="X45" s="16"/>
    </row>
    <row r="46" spans="1:24" x14ac:dyDescent="0.25">
      <c r="A46" s="113"/>
      <c r="B46" s="113"/>
      <c r="C46" s="113"/>
      <c r="D46" s="113"/>
      <c r="E46" s="113"/>
      <c r="F46" s="113"/>
      <c r="G46" s="1"/>
      <c r="J46" s="33"/>
      <c r="K46" s="32"/>
      <c r="L46" s="32"/>
      <c r="M46" s="32"/>
      <c r="N46" s="32"/>
      <c r="O46" s="32"/>
      <c r="P46" s="32"/>
      <c r="Q46" s="32"/>
      <c r="R46" s="32"/>
      <c r="S46" s="18"/>
      <c r="U46" s="16"/>
      <c r="V46" s="16"/>
      <c r="W46" s="19"/>
      <c r="X46" s="16"/>
    </row>
    <row r="47" spans="1:24" x14ac:dyDescent="0.25">
      <c r="A47" s="113"/>
      <c r="B47" s="113"/>
      <c r="C47" s="113"/>
      <c r="D47" s="113"/>
      <c r="E47" s="113"/>
      <c r="F47" s="113"/>
      <c r="G47" s="1"/>
      <c r="R47" s="18"/>
      <c r="S47" s="18"/>
      <c r="U47" s="16"/>
      <c r="V47" s="16"/>
      <c r="W47" s="19"/>
      <c r="X47" s="16"/>
    </row>
    <row r="48" spans="1:24" x14ac:dyDescent="0.25">
      <c r="C48" s="1"/>
      <c r="D48" s="1"/>
      <c r="E48" s="1"/>
      <c r="F48" s="1"/>
      <c r="G48" s="1"/>
      <c r="I48" s="1"/>
      <c r="J48" s="34"/>
      <c r="K48" s="33"/>
      <c r="L48" s="33"/>
      <c r="M48" s="33"/>
      <c r="N48" s="33"/>
      <c r="R48" s="18"/>
      <c r="S48" s="18"/>
      <c r="U48" s="16"/>
      <c r="V48" s="16"/>
      <c r="W48" s="19"/>
      <c r="X48" s="16"/>
    </row>
    <row r="49" spans="3:24" ht="15" x14ac:dyDescent="0.25">
      <c r="C49" s="1"/>
      <c r="D49" s="1"/>
      <c r="E49" s="1"/>
      <c r="F49" s="1"/>
      <c r="G49" s="1"/>
      <c r="I49" s="1"/>
      <c r="J49" s="32"/>
      <c r="U49" s="16"/>
      <c r="V49" s="16"/>
      <c r="W49" s="19"/>
      <c r="X49" s="16"/>
    </row>
    <row r="50" spans="3:24" ht="15" x14ac:dyDescent="0.25">
      <c r="C50" s="1"/>
      <c r="D50" s="1"/>
      <c r="E50" s="1"/>
      <c r="F50" s="1"/>
      <c r="G50" s="1"/>
      <c r="I50" s="1"/>
      <c r="J50" s="32"/>
      <c r="U50" s="16"/>
      <c r="V50" s="16"/>
      <c r="W50" s="19"/>
      <c r="X50" s="16"/>
    </row>
    <row r="51" spans="3:24" ht="15" x14ac:dyDescent="0.25">
      <c r="C51" s="1"/>
      <c r="D51" s="1"/>
      <c r="E51" s="1"/>
      <c r="F51" s="1"/>
      <c r="G51" s="1"/>
      <c r="I51" s="1"/>
      <c r="J51" s="32"/>
      <c r="U51" s="16"/>
      <c r="V51" s="16"/>
      <c r="W51" s="19"/>
      <c r="X51" s="16"/>
    </row>
    <row r="52" spans="3:24" ht="15" x14ac:dyDescent="0.25">
      <c r="C52" s="1"/>
      <c r="D52" s="1"/>
      <c r="E52" s="1"/>
      <c r="F52" s="1"/>
      <c r="G52" s="1"/>
      <c r="I52" s="1"/>
      <c r="J52" s="32"/>
      <c r="K52" s="32"/>
      <c r="L52" s="32"/>
      <c r="M52" s="32"/>
      <c r="N52" s="32"/>
      <c r="U52" s="16"/>
      <c r="V52" s="16"/>
      <c r="W52" s="19"/>
      <c r="X52" s="16"/>
    </row>
    <row r="53" spans="3:24" ht="15" x14ac:dyDescent="0.25">
      <c r="C53" s="1"/>
      <c r="D53" s="1"/>
      <c r="E53" s="1"/>
      <c r="F53" s="1"/>
      <c r="G53" s="1"/>
      <c r="I53" s="1"/>
      <c r="J53" s="32"/>
      <c r="U53" s="16"/>
      <c r="V53" s="16"/>
      <c r="W53" s="19"/>
      <c r="X53" s="16"/>
    </row>
    <row r="54" spans="3:24" ht="15" x14ac:dyDescent="0.25">
      <c r="C54" s="1"/>
      <c r="D54" s="1"/>
      <c r="E54" s="1"/>
      <c r="F54" s="1"/>
      <c r="G54" s="1"/>
      <c r="I54" s="1"/>
      <c r="J54" s="32"/>
      <c r="K54" s="32"/>
      <c r="L54" s="32"/>
      <c r="M54" s="32"/>
      <c r="N54" s="32"/>
      <c r="U54" s="16"/>
      <c r="V54" s="16"/>
      <c r="W54" s="19"/>
      <c r="X54" s="16"/>
    </row>
    <row r="55" spans="3:24" ht="15" x14ac:dyDescent="0.25">
      <c r="C55" s="1"/>
      <c r="D55" s="1"/>
      <c r="E55" s="1"/>
      <c r="F55" s="1"/>
      <c r="G55" s="1"/>
      <c r="I55" s="1"/>
      <c r="J55" s="32"/>
      <c r="K55" s="32"/>
      <c r="L55" s="32"/>
      <c r="M55" s="32"/>
      <c r="N55" s="32"/>
      <c r="U55" s="16"/>
      <c r="V55" s="16"/>
      <c r="W55" s="17"/>
      <c r="X55" s="16"/>
    </row>
    <row r="56" spans="3:24" ht="15" x14ac:dyDescent="0.25">
      <c r="C56" s="1"/>
      <c r="D56" s="1"/>
      <c r="E56" s="1"/>
      <c r="F56" s="1"/>
      <c r="G56" s="1"/>
      <c r="I56" s="1"/>
      <c r="J56" s="32"/>
      <c r="K56" s="32"/>
      <c r="L56" s="32"/>
      <c r="M56" s="32"/>
      <c r="N56" s="32"/>
      <c r="U56" s="16"/>
      <c r="V56" s="16"/>
      <c r="W56" s="17"/>
      <c r="X56" s="16"/>
    </row>
    <row r="57" spans="3:24" ht="15" x14ac:dyDescent="0.25">
      <c r="U57" s="16"/>
      <c r="V57" s="16"/>
      <c r="W57" s="17"/>
      <c r="X57" s="16"/>
    </row>
    <row r="58" spans="3:24" ht="15" x14ac:dyDescent="0.25">
      <c r="U58" s="16"/>
      <c r="V58" s="16"/>
      <c r="W58" s="17"/>
      <c r="X58" s="16"/>
    </row>
    <row r="59" spans="3:24" ht="15" x14ac:dyDescent="0.25">
      <c r="U59" s="16"/>
      <c r="V59" s="16"/>
      <c r="W59" s="17"/>
      <c r="X59" s="16"/>
    </row>
    <row r="60" spans="3:24" ht="15" x14ac:dyDescent="0.25">
      <c r="U60" s="16"/>
      <c r="V60" s="16"/>
      <c r="W60" s="17"/>
      <c r="X60" s="16"/>
    </row>
    <row r="61" spans="3:24" ht="15" x14ac:dyDescent="0.25">
      <c r="U61" s="16"/>
      <c r="V61" s="16"/>
      <c r="W61" s="17"/>
      <c r="X61" s="16"/>
    </row>
    <row r="62" spans="3:24" ht="15" x14ac:dyDescent="0.25">
      <c r="U62" s="16"/>
      <c r="V62" s="16"/>
      <c r="W62" s="17"/>
      <c r="X62" s="16"/>
    </row>
    <row r="63" spans="3:24" ht="15" x14ac:dyDescent="0.25">
      <c r="U63" s="16"/>
      <c r="V63" s="16"/>
      <c r="W63" s="17"/>
      <c r="X63" s="16"/>
    </row>
    <row r="64" spans="3:24" ht="15" x14ac:dyDescent="0.25">
      <c r="U64" s="16"/>
      <c r="V64" s="16"/>
      <c r="W64" s="17"/>
      <c r="X64" s="16"/>
    </row>
    <row r="65" spans="21:24" ht="15" x14ac:dyDescent="0.25">
      <c r="U65" s="16"/>
      <c r="V65" s="16"/>
      <c r="W65" s="17"/>
      <c r="X65" s="16"/>
    </row>
    <row r="66" spans="21:24" ht="15" x14ac:dyDescent="0.25">
      <c r="U66" s="16"/>
      <c r="V66" s="16"/>
      <c r="W66" s="17"/>
      <c r="X66" s="16"/>
    </row>
    <row r="67" spans="21:24" ht="15" x14ac:dyDescent="0.25">
      <c r="U67" s="16"/>
      <c r="V67" s="16"/>
      <c r="W67" s="17"/>
      <c r="X67" s="16"/>
    </row>
    <row r="68" spans="21:24" ht="15" x14ac:dyDescent="0.25">
      <c r="U68" s="16"/>
      <c r="V68" s="16"/>
      <c r="W68" s="17"/>
      <c r="X68" s="16"/>
    </row>
    <row r="69" spans="21:24" ht="15" x14ac:dyDescent="0.25">
      <c r="U69" s="16"/>
      <c r="V69" s="16"/>
      <c r="W69" s="17"/>
      <c r="X69" s="16"/>
    </row>
    <row r="70" spans="21:24" ht="15" x14ac:dyDescent="0.25">
      <c r="U70" s="16"/>
      <c r="V70" s="16"/>
      <c r="W70" s="17"/>
      <c r="X70" s="16"/>
    </row>
    <row r="71" spans="21:24" ht="15" x14ac:dyDescent="0.25">
      <c r="U71" s="16"/>
      <c r="V71" s="16"/>
      <c r="W71" s="17"/>
      <c r="X71" s="16"/>
    </row>
    <row r="72" spans="21:24" ht="15" x14ac:dyDescent="0.25">
      <c r="U72" s="16"/>
      <c r="V72" s="16"/>
      <c r="W72" s="17"/>
    </row>
  </sheetData>
  <mergeCells count="5">
    <mergeCell ref="I9:J9"/>
    <mergeCell ref="I10:J11"/>
    <mergeCell ref="A41:F43"/>
    <mergeCell ref="A44:F47"/>
    <mergeCell ref="J20:J22"/>
  </mergeCells>
  <dataValidations count="1">
    <dataValidation type="list" allowBlank="1" showInputMessage="1" showErrorMessage="1" sqref="I10:J11" xr:uid="{32EB1939-7851-4FB1-9CEA-F6A4CD601D38}">
      <formula1>$W$6:$W$11</formula1>
    </dataValidation>
  </dataValidations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EF64C-BEBB-425A-A272-BA0C22CD6002}">
  <dimension ref="A1:Q96"/>
  <sheetViews>
    <sheetView showGridLines="0" zoomScaleNormal="100" workbookViewId="0">
      <selection activeCell="L66" sqref="L66"/>
    </sheetView>
  </sheetViews>
  <sheetFormatPr baseColWidth="10" defaultColWidth="11.42578125" defaultRowHeight="14.25" customHeight="1" x14ac:dyDescent="0.25"/>
  <cols>
    <col min="1" max="1" width="11.42578125" style="1"/>
    <col min="2" max="2" width="21.7109375" style="79" customWidth="1"/>
    <col min="3" max="3" width="28.42578125" style="1" customWidth="1"/>
    <col min="4" max="9" width="8.140625" style="1" customWidth="1"/>
    <col min="10" max="16384" width="11.42578125" style="1"/>
  </cols>
  <sheetData>
    <row r="1" spans="1:17" ht="15" x14ac:dyDescent="0.25">
      <c r="A1" s="94"/>
      <c r="B1" s="95"/>
      <c r="C1" s="94"/>
      <c r="D1" s="94"/>
      <c r="E1" s="94"/>
      <c r="F1" s="94"/>
      <c r="G1" s="94"/>
      <c r="H1" s="94"/>
    </row>
    <row r="2" spans="1:17" ht="23.25" x14ac:dyDescent="0.35">
      <c r="A2" s="94"/>
      <c r="B2" s="98" t="s">
        <v>56</v>
      </c>
      <c r="C2" s="94"/>
      <c r="D2" s="94"/>
      <c r="E2" s="94"/>
      <c r="F2" s="94"/>
      <c r="G2" s="94"/>
      <c r="H2" s="94"/>
    </row>
    <row r="3" spans="1:17" ht="18.75" x14ac:dyDescent="0.3">
      <c r="A3" s="94"/>
      <c r="B3" s="97" t="s">
        <v>57</v>
      </c>
      <c r="C3" s="94"/>
      <c r="D3" s="94"/>
      <c r="E3" s="94"/>
      <c r="F3" s="94"/>
      <c r="G3" s="94"/>
      <c r="H3" s="94"/>
    </row>
    <row r="4" spans="1:17" ht="15" x14ac:dyDescent="0.25">
      <c r="A4" s="94"/>
      <c r="B4" s="96" t="s">
        <v>55</v>
      </c>
      <c r="C4" s="95"/>
      <c r="D4" s="94"/>
      <c r="E4" s="94"/>
      <c r="F4" s="94"/>
      <c r="G4" s="94"/>
      <c r="H4" s="94"/>
    </row>
    <row r="5" spans="1:17" ht="15" x14ac:dyDescent="0.25">
      <c r="A5" s="94"/>
      <c r="B5" s="96"/>
      <c r="C5" s="95"/>
      <c r="D5" s="94"/>
      <c r="E5" s="94"/>
      <c r="F5" s="94"/>
      <c r="G5" s="94"/>
      <c r="H5" s="94"/>
    </row>
    <row r="7" spans="1:17" s="93" customFormat="1" ht="14.25" customHeight="1" x14ac:dyDescent="0.25">
      <c r="A7" s="79"/>
      <c r="B7" s="79"/>
      <c r="C7" s="79"/>
      <c r="D7" s="79">
        <v>2021</v>
      </c>
      <c r="E7" s="79">
        <v>2022</v>
      </c>
      <c r="F7" s="79">
        <v>2023</v>
      </c>
      <c r="G7" s="79">
        <v>2024</v>
      </c>
      <c r="H7" s="79">
        <v>2025</v>
      </c>
      <c r="I7" s="99">
        <v>2026</v>
      </c>
      <c r="J7" s="78"/>
      <c r="K7" s="78"/>
      <c r="L7" s="78"/>
    </row>
    <row r="8" spans="1:17" ht="14.25" customHeight="1" x14ac:dyDescent="0.3">
      <c r="B8" s="86" t="s">
        <v>54</v>
      </c>
      <c r="C8" s="1" t="s">
        <v>51</v>
      </c>
      <c r="D8" s="78">
        <v>36.290999999999997</v>
      </c>
      <c r="E8" s="78">
        <v>37.997</v>
      </c>
      <c r="F8" s="78">
        <v>39.148000000000003</v>
      </c>
      <c r="G8" s="78">
        <v>39.42</v>
      </c>
      <c r="H8" s="78">
        <v>44.826000000000001</v>
      </c>
      <c r="I8" s="78">
        <v>45.550999999999995</v>
      </c>
      <c r="J8" s="78"/>
      <c r="K8" s="78"/>
      <c r="L8" s="78"/>
      <c r="N8" s="87"/>
      <c r="O8" s="87"/>
      <c r="P8" s="87"/>
      <c r="Q8" s="87"/>
    </row>
    <row r="9" spans="1:17" ht="14.25" customHeight="1" x14ac:dyDescent="0.3">
      <c r="B9" s="86"/>
      <c r="C9" s="1" t="s">
        <v>46</v>
      </c>
      <c r="D9" s="78">
        <v>2</v>
      </c>
      <c r="E9" s="78">
        <v>2</v>
      </c>
      <c r="F9" s="78">
        <v>2</v>
      </c>
      <c r="G9" s="78">
        <v>2</v>
      </c>
      <c r="H9" s="78">
        <v>3</v>
      </c>
      <c r="I9" s="78">
        <v>3</v>
      </c>
      <c r="J9" s="78"/>
      <c r="K9" s="78"/>
      <c r="L9" s="78"/>
      <c r="N9" s="87"/>
      <c r="O9" s="87"/>
      <c r="P9" s="87"/>
      <c r="Q9" s="87"/>
    </row>
    <row r="10" spans="1:17" ht="14.25" customHeight="1" x14ac:dyDescent="0.3">
      <c r="B10" s="86"/>
      <c r="C10" s="1" t="s">
        <v>45</v>
      </c>
      <c r="D10" s="78">
        <v>0</v>
      </c>
      <c r="E10" s="78">
        <v>0</v>
      </c>
      <c r="F10" s="78">
        <v>0</v>
      </c>
      <c r="G10" s="78">
        <v>0</v>
      </c>
      <c r="H10" s="78">
        <v>0.6</v>
      </c>
      <c r="I10" s="78">
        <v>0.6</v>
      </c>
      <c r="J10" s="78"/>
      <c r="K10" s="78"/>
      <c r="L10" s="78"/>
      <c r="N10" s="87"/>
      <c r="O10" s="87"/>
      <c r="P10" s="87"/>
      <c r="Q10" s="87"/>
    </row>
    <row r="11" spans="1:17" ht="14.25" customHeight="1" x14ac:dyDescent="0.3">
      <c r="B11" s="86"/>
      <c r="C11" s="1" t="s">
        <v>44</v>
      </c>
      <c r="D11" s="78">
        <v>2.5</v>
      </c>
      <c r="E11" s="78">
        <v>3.08</v>
      </c>
      <c r="F11" s="78">
        <v>3.66</v>
      </c>
      <c r="G11" s="78">
        <v>4.24</v>
      </c>
      <c r="H11" s="78">
        <v>4.82</v>
      </c>
      <c r="I11" s="78">
        <v>5.4</v>
      </c>
      <c r="J11" s="78"/>
      <c r="K11" s="78"/>
      <c r="L11" s="78"/>
      <c r="N11" s="87"/>
      <c r="O11" s="87"/>
      <c r="P11" s="87"/>
      <c r="Q11" s="87"/>
    </row>
    <row r="12" spans="1:17" ht="14.25" customHeight="1" x14ac:dyDescent="0.3">
      <c r="B12" s="86"/>
      <c r="C12" s="1" t="s">
        <v>58</v>
      </c>
      <c r="D12" s="78">
        <v>10</v>
      </c>
      <c r="E12" s="78">
        <v>10</v>
      </c>
      <c r="F12" s="78">
        <v>11</v>
      </c>
      <c r="G12" s="78">
        <v>12</v>
      </c>
      <c r="H12" s="78">
        <v>13</v>
      </c>
      <c r="I12" s="78">
        <v>14</v>
      </c>
      <c r="N12" s="87"/>
      <c r="O12" s="87"/>
      <c r="P12" s="87"/>
      <c r="Q12" s="87"/>
    </row>
    <row r="13" spans="1:17" ht="14.25" customHeight="1" x14ac:dyDescent="0.3">
      <c r="B13" s="86"/>
      <c r="C13" s="1" t="s">
        <v>43</v>
      </c>
      <c r="D13" s="78">
        <v>88.305000000000007</v>
      </c>
      <c r="E13" s="78">
        <v>90.159000000000006</v>
      </c>
      <c r="F13" s="78">
        <v>89.756</v>
      </c>
      <c r="G13" s="78">
        <v>89.311000000000007</v>
      </c>
      <c r="H13" s="78">
        <v>89.455999999999989</v>
      </c>
      <c r="I13" s="78">
        <v>89.676000000000002</v>
      </c>
      <c r="N13" s="87"/>
      <c r="O13" s="87"/>
      <c r="P13" s="87"/>
      <c r="Q13" s="87"/>
    </row>
    <row r="14" spans="1:17" ht="14.25" customHeight="1" x14ac:dyDescent="0.3">
      <c r="B14" s="86"/>
      <c r="C14" s="91" t="s">
        <v>42</v>
      </c>
      <c r="D14" s="90">
        <v>139.096</v>
      </c>
      <c r="E14" s="90">
        <v>143.23599999999999</v>
      </c>
      <c r="F14" s="90">
        <v>145.56400000000002</v>
      </c>
      <c r="G14" s="90">
        <v>146.971</v>
      </c>
      <c r="H14" s="90">
        <v>155.702</v>
      </c>
      <c r="I14" s="90">
        <v>158.22699999999998</v>
      </c>
      <c r="J14" s="78"/>
      <c r="N14" s="87"/>
      <c r="O14" s="87"/>
      <c r="P14" s="87"/>
      <c r="Q14" s="87"/>
    </row>
    <row r="15" spans="1:17" ht="14.25" customHeight="1" x14ac:dyDescent="0.3">
      <c r="B15" s="86"/>
      <c r="D15" s="78" t="s">
        <v>49</v>
      </c>
      <c r="E15" s="78" t="s">
        <v>49</v>
      </c>
      <c r="F15" s="78" t="s">
        <v>49</v>
      </c>
      <c r="G15" s="78" t="s">
        <v>49</v>
      </c>
      <c r="H15" s="78" t="s">
        <v>49</v>
      </c>
      <c r="I15" s="78" t="s">
        <v>49</v>
      </c>
      <c r="N15" s="87"/>
      <c r="O15" s="87"/>
      <c r="P15" s="87"/>
      <c r="Q15" s="87"/>
    </row>
    <row r="16" spans="1:17" ht="14.25" customHeight="1" x14ac:dyDescent="0.3">
      <c r="B16" s="86"/>
      <c r="C16" s="1" t="s">
        <v>41</v>
      </c>
      <c r="D16" s="78">
        <v>139.4</v>
      </c>
      <c r="E16" s="78">
        <v>139</v>
      </c>
      <c r="F16" s="78">
        <v>140</v>
      </c>
      <c r="G16" s="78">
        <v>140</v>
      </c>
      <c r="H16" s="78">
        <v>141</v>
      </c>
      <c r="I16" s="78">
        <v>142</v>
      </c>
      <c r="N16" s="87"/>
      <c r="O16" s="87"/>
      <c r="P16" s="87"/>
      <c r="Q16" s="87"/>
    </row>
    <row r="17" spans="2:17" ht="14.25" customHeight="1" x14ac:dyDescent="0.3">
      <c r="B17" s="86"/>
      <c r="C17" s="1" t="s">
        <v>40</v>
      </c>
      <c r="D17" s="78">
        <v>15</v>
      </c>
      <c r="E17" s="78">
        <v>17</v>
      </c>
      <c r="F17" s="78">
        <v>18</v>
      </c>
      <c r="G17" s="78">
        <v>18</v>
      </c>
      <c r="H17" s="78">
        <v>18</v>
      </c>
      <c r="I17" s="78">
        <v>18</v>
      </c>
      <c r="N17" s="87"/>
      <c r="O17" s="87"/>
      <c r="P17" s="87"/>
      <c r="Q17" s="87"/>
    </row>
    <row r="18" spans="2:17" ht="14.25" customHeight="1" x14ac:dyDescent="0.3">
      <c r="B18" s="86"/>
      <c r="C18" s="1" t="s">
        <v>39</v>
      </c>
      <c r="D18" s="78">
        <v>0</v>
      </c>
      <c r="E18" s="78">
        <v>0</v>
      </c>
      <c r="F18" s="78">
        <v>1</v>
      </c>
      <c r="G18" s="78">
        <v>1</v>
      </c>
      <c r="H18" s="78">
        <v>1</v>
      </c>
      <c r="I18" s="78">
        <v>1</v>
      </c>
      <c r="N18" s="87"/>
      <c r="O18" s="87"/>
      <c r="P18" s="87"/>
      <c r="Q18" s="87"/>
    </row>
    <row r="19" spans="2:17" ht="14.25" customHeight="1" x14ac:dyDescent="0.3">
      <c r="B19" s="86"/>
      <c r="C19" s="1" t="s">
        <v>38</v>
      </c>
      <c r="D19" s="78">
        <v>0</v>
      </c>
      <c r="E19" s="78">
        <v>0</v>
      </c>
      <c r="F19" s="78">
        <v>0</v>
      </c>
      <c r="G19" s="78">
        <v>0</v>
      </c>
      <c r="H19" s="78">
        <v>0</v>
      </c>
      <c r="I19" s="78">
        <v>0</v>
      </c>
      <c r="N19" s="87"/>
      <c r="O19" s="87"/>
      <c r="P19" s="87"/>
      <c r="Q19" s="87"/>
    </row>
    <row r="20" spans="2:17" ht="14.25" customHeight="1" x14ac:dyDescent="0.3">
      <c r="B20" s="86"/>
      <c r="C20" s="1" t="s">
        <v>37</v>
      </c>
      <c r="D20" s="78">
        <v>1</v>
      </c>
      <c r="E20" s="78">
        <v>1</v>
      </c>
      <c r="F20" s="78">
        <v>0.5</v>
      </c>
      <c r="G20" s="78">
        <v>0.5</v>
      </c>
      <c r="H20" s="78">
        <v>0.5</v>
      </c>
      <c r="I20" s="78">
        <v>0.5</v>
      </c>
      <c r="N20" s="87"/>
      <c r="O20" s="87"/>
      <c r="P20" s="87"/>
      <c r="Q20" s="87"/>
    </row>
    <row r="21" spans="2:17" ht="14.25" customHeight="1" x14ac:dyDescent="0.3">
      <c r="B21" s="86"/>
      <c r="C21" s="89" t="s">
        <v>36</v>
      </c>
      <c r="D21" s="88">
        <f>SUM(D16:D20)</f>
        <v>155.4</v>
      </c>
      <c r="E21" s="88">
        <f t="shared" ref="E21:I21" si="0">SUM(E16:E20)</f>
        <v>157</v>
      </c>
      <c r="F21" s="88">
        <f t="shared" si="0"/>
        <v>159.5</v>
      </c>
      <c r="G21" s="88">
        <f t="shared" si="0"/>
        <v>159.5</v>
      </c>
      <c r="H21" s="88">
        <f t="shared" si="0"/>
        <v>160.5</v>
      </c>
      <c r="I21" s="88">
        <f t="shared" si="0"/>
        <v>161.5</v>
      </c>
      <c r="N21" s="87"/>
      <c r="O21" s="87"/>
      <c r="P21" s="87"/>
      <c r="Q21" s="87"/>
    </row>
    <row r="22" spans="2:17" ht="14.25" customHeight="1" x14ac:dyDescent="0.3">
      <c r="B22" s="86"/>
      <c r="D22" s="78"/>
      <c r="E22" s="78"/>
      <c r="F22" s="78"/>
      <c r="G22" s="78"/>
      <c r="H22" s="78"/>
      <c r="I22" s="78"/>
      <c r="N22" s="87"/>
      <c r="O22" s="87"/>
      <c r="P22" s="87"/>
      <c r="Q22" s="87"/>
    </row>
    <row r="23" spans="2:17" ht="14.25" customHeight="1" x14ac:dyDescent="0.3">
      <c r="B23" s="86"/>
      <c r="C23" s="83" t="s">
        <v>35</v>
      </c>
      <c r="D23" s="82">
        <f>D21-D14</f>
        <v>16.304000000000002</v>
      </c>
      <c r="E23" s="82">
        <f t="shared" ref="E23:I23" si="1">E21-E14</f>
        <v>13.76400000000001</v>
      </c>
      <c r="F23" s="82">
        <f t="shared" si="1"/>
        <v>13.935999999999979</v>
      </c>
      <c r="G23" s="82">
        <f t="shared" si="1"/>
        <v>12.528999999999996</v>
      </c>
      <c r="H23" s="82">
        <f t="shared" si="1"/>
        <v>4.7980000000000018</v>
      </c>
      <c r="I23" s="82">
        <f t="shared" si="1"/>
        <v>3.2730000000000246</v>
      </c>
      <c r="N23" s="87"/>
      <c r="O23" s="87"/>
      <c r="P23" s="87"/>
      <c r="Q23" s="87"/>
    </row>
    <row r="24" spans="2:17" ht="14.25" customHeight="1" x14ac:dyDescent="0.3">
      <c r="B24" s="84"/>
      <c r="C24" s="92"/>
      <c r="D24" s="92" t="s">
        <v>49</v>
      </c>
      <c r="E24" s="92" t="s">
        <v>49</v>
      </c>
      <c r="F24" s="92" t="s">
        <v>49</v>
      </c>
      <c r="G24" s="92" t="s">
        <v>49</v>
      </c>
      <c r="H24" s="92" t="s">
        <v>49</v>
      </c>
      <c r="I24" s="92" t="s">
        <v>49</v>
      </c>
      <c r="N24" s="87"/>
      <c r="O24" s="87"/>
      <c r="P24" s="87"/>
      <c r="Q24" s="87"/>
    </row>
    <row r="25" spans="2:17" ht="14.25" customHeight="1" x14ac:dyDescent="0.3">
      <c r="B25" s="86"/>
      <c r="D25" s="1" t="s">
        <v>49</v>
      </c>
      <c r="E25" s="1" t="s">
        <v>49</v>
      </c>
      <c r="F25" s="1" t="s">
        <v>49</v>
      </c>
      <c r="G25" s="1" t="s">
        <v>49</v>
      </c>
      <c r="N25" s="87"/>
      <c r="O25" s="87"/>
      <c r="P25" s="87"/>
      <c r="Q25" s="87"/>
    </row>
    <row r="26" spans="2:17" ht="14.25" customHeight="1" x14ac:dyDescent="0.3">
      <c r="B26" s="86"/>
      <c r="C26" s="79"/>
      <c r="D26" s="79">
        <v>2021</v>
      </c>
      <c r="E26" s="79">
        <v>2022</v>
      </c>
      <c r="F26" s="79">
        <v>2023</v>
      </c>
      <c r="G26" s="79">
        <v>2024</v>
      </c>
      <c r="H26" s="79">
        <v>2025</v>
      </c>
      <c r="I26" s="99">
        <v>2026</v>
      </c>
      <c r="N26" s="87"/>
      <c r="O26" s="87"/>
      <c r="P26" s="87"/>
      <c r="Q26" s="87"/>
    </row>
    <row r="27" spans="2:17" ht="14.25" customHeight="1" x14ac:dyDescent="0.3">
      <c r="B27" s="86" t="s">
        <v>53</v>
      </c>
      <c r="C27" s="1" t="s">
        <v>51</v>
      </c>
      <c r="D27" s="78">
        <v>40.799000000000007</v>
      </c>
      <c r="E27" s="78">
        <v>40.299000000000007</v>
      </c>
      <c r="F27" s="78">
        <v>40.298000000000002</v>
      </c>
      <c r="G27" s="85">
        <v>40.298000000000002</v>
      </c>
      <c r="H27" s="78">
        <v>40.549000000000007</v>
      </c>
      <c r="I27" s="78">
        <v>40.540000000000006</v>
      </c>
      <c r="N27" s="87"/>
      <c r="O27" s="87"/>
      <c r="P27" s="87"/>
      <c r="Q27" s="87"/>
    </row>
    <row r="28" spans="2:17" ht="14.25" customHeight="1" x14ac:dyDescent="0.3">
      <c r="B28" s="86"/>
      <c r="C28" s="1" t="s">
        <v>46</v>
      </c>
      <c r="D28" s="78">
        <v>1.833</v>
      </c>
      <c r="E28" s="78">
        <v>2.5</v>
      </c>
      <c r="F28" s="78">
        <v>2.5499999999999998</v>
      </c>
      <c r="G28" s="85">
        <v>3.1</v>
      </c>
      <c r="H28" s="78">
        <v>4</v>
      </c>
      <c r="I28" s="78">
        <v>4</v>
      </c>
      <c r="N28" s="87"/>
      <c r="O28" s="87"/>
      <c r="P28" s="87"/>
      <c r="Q28" s="87"/>
    </row>
    <row r="29" spans="2:17" ht="14.25" customHeight="1" x14ac:dyDescent="0.3">
      <c r="B29" s="86"/>
      <c r="C29" s="1" t="s">
        <v>45</v>
      </c>
      <c r="D29" s="78">
        <v>0</v>
      </c>
      <c r="E29" s="78">
        <v>0</v>
      </c>
      <c r="F29" s="78">
        <v>0</v>
      </c>
      <c r="G29" s="85">
        <v>0</v>
      </c>
      <c r="H29" s="78">
        <v>0</v>
      </c>
      <c r="I29" s="78">
        <v>0</v>
      </c>
      <c r="N29" s="87"/>
      <c r="O29" s="87"/>
      <c r="P29" s="87"/>
      <c r="Q29" s="87"/>
    </row>
    <row r="30" spans="2:17" ht="14.25" customHeight="1" x14ac:dyDescent="0.3">
      <c r="B30" s="86"/>
      <c r="C30" s="1" t="s">
        <v>44</v>
      </c>
      <c r="D30" s="78">
        <v>0.7012907845448888</v>
      </c>
      <c r="E30" s="78">
        <v>1.0547550198327493</v>
      </c>
      <c r="F30" s="78">
        <v>1.3535826905500823</v>
      </c>
      <c r="G30" s="85">
        <v>1.5019980010153906</v>
      </c>
      <c r="H30" s="78">
        <v>1.6504133114806991</v>
      </c>
      <c r="I30" s="78">
        <v>2.331716361169478</v>
      </c>
      <c r="N30" s="87"/>
      <c r="O30" s="87"/>
      <c r="P30" s="87"/>
      <c r="Q30" s="87"/>
    </row>
    <row r="31" spans="2:17" ht="14.25" customHeight="1" x14ac:dyDescent="0.3">
      <c r="B31" s="86"/>
      <c r="C31" s="1" t="s">
        <v>43</v>
      </c>
      <c r="D31" s="78">
        <v>99.9257092154551</v>
      </c>
      <c r="E31" s="78">
        <v>100.86624498016725</v>
      </c>
      <c r="F31" s="78">
        <v>101.84941730944992</v>
      </c>
      <c r="G31" s="85">
        <v>102.57300199898461</v>
      </c>
      <c r="H31" s="78">
        <v>102.4935866885193</v>
      </c>
      <c r="I31" s="78">
        <v>102.22028363883052</v>
      </c>
      <c r="N31" s="87"/>
      <c r="O31" s="87"/>
      <c r="P31" s="87"/>
      <c r="Q31" s="87"/>
    </row>
    <row r="32" spans="2:17" ht="14.25" customHeight="1" x14ac:dyDescent="0.3">
      <c r="B32" s="86"/>
      <c r="C32" s="91" t="s">
        <v>42</v>
      </c>
      <c r="D32" s="90">
        <v>143.25899999999999</v>
      </c>
      <c r="E32" s="90">
        <v>144.72</v>
      </c>
      <c r="F32" s="90">
        <v>146.05099999999999</v>
      </c>
      <c r="G32" s="90">
        <v>147.47300000000001</v>
      </c>
      <c r="H32" s="90">
        <v>148.69300000000001</v>
      </c>
      <c r="I32" s="90">
        <v>149.09200000000001</v>
      </c>
      <c r="N32" s="87"/>
      <c r="O32" s="87"/>
      <c r="P32" s="87"/>
      <c r="Q32" s="87"/>
    </row>
    <row r="33" spans="2:17" ht="14.25" customHeight="1" x14ac:dyDescent="0.3">
      <c r="B33" s="86"/>
      <c r="D33" s="78" t="s">
        <v>49</v>
      </c>
      <c r="E33" s="78" t="s">
        <v>49</v>
      </c>
      <c r="F33" s="78" t="s">
        <v>49</v>
      </c>
      <c r="G33" s="85"/>
      <c r="H33" s="78"/>
      <c r="I33" s="78"/>
      <c r="N33" s="87"/>
      <c r="O33" s="87"/>
      <c r="P33" s="87"/>
      <c r="Q33" s="87"/>
    </row>
    <row r="34" spans="2:17" ht="14.25" customHeight="1" x14ac:dyDescent="0.3">
      <c r="B34" s="86"/>
      <c r="C34" s="1" t="s">
        <v>41</v>
      </c>
      <c r="D34" s="78">
        <v>65.951000000000008</v>
      </c>
      <c r="E34" s="78">
        <v>65.986999999999995</v>
      </c>
      <c r="F34" s="78">
        <v>66.664000000000001</v>
      </c>
      <c r="G34" s="85">
        <v>66.23599999999999</v>
      </c>
      <c r="H34" s="78">
        <v>66.674000000000007</v>
      </c>
      <c r="I34" s="78">
        <v>66.238</v>
      </c>
      <c r="N34" s="87"/>
      <c r="O34" s="87"/>
      <c r="P34" s="87"/>
      <c r="Q34" s="87"/>
    </row>
    <row r="35" spans="2:17" ht="14.25" customHeight="1" x14ac:dyDescent="0.3">
      <c r="B35" s="86"/>
      <c r="C35" s="1" t="s">
        <v>40</v>
      </c>
      <c r="D35" s="78">
        <v>36.543198289999999</v>
      </c>
      <c r="E35" s="78">
        <v>42.299778642758625</v>
      </c>
      <c r="F35" s="78">
        <v>46.653358786551728</v>
      </c>
      <c r="G35" s="85">
        <v>49.557939221034481</v>
      </c>
      <c r="H35" s="78">
        <v>52.421805137931031</v>
      </c>
      <c r="I35" s="78">
        <v>53.559641175172409</v>
      </c>
      <c r="N35" s="87"/>
      <c r="O35" s="87"/>
      <c r="P35" s="87"/>
      <c r="Q35" s="87"/>
    </row>
    <row r="36" spans="2:17" ht="14.25" customHeight="1" x14ac:dyDescent="0.3">
      <c r="B36" s="86"/>
      <c r="C36" s="1" t="s">
        <v>39</v>
      </c>
      <c r="D36" s="78">
        <v>0.71880171000000037</v>
      </c>
      <c r="E36" s="78">
        <v>0.84922135724137882</v>
      </c>
      <c r="F36" s="78">
        <v>0.97964121344827615</v>
      </c>
      <c r="G36" s="85">
        <v>1.1100607789655164</v>
      </c>
      <c r="H36" s="78">
        <v>1.3041948620689645</v>
      </c>
      <c r="I36" s="78">
        <v>2.6173588248275887</v>
      </c>
      <c r="N36" s="87"/>
      <c r="O36" s="87"/>
      <c r="P36" s="87"/>
      <c r="Q36" s="87"/>
    </row>
    <row r="37" spans="2:17" ht="14.25" customHeight="1" x14ac:dyDescent="0.3">
      <c r="B37" s="86"/>
      <c r="C37" s="1" t="s">
        <v>38</v>
      </c>
      <c r="D37" s="78">
        <v>52.29</v>
      </c>
      <c r="E37" s="78">
        <v>50.991</v>
      </c>
      <c r="F37" s="78">
        <v>52.139000000000003</v>
      </c>
      <c r="G37" s="85">
        <v>50.607999999999997</v>
      </c>
      <c r="H37" s="78">
        <v>51.954000000000001</v>
      </c>
      <c r="I37" s="78">
        <v>51.811</v>
      </c>
      <c r="N37" s="87"/>
      <c r="O37" s="87"/>
      <c r="P37" s="87"/>
      <c r="Q37" s="87"/>
    </row>
    <row r="38" spans="2:17" ht="14.25" customHeight="1" x14ac:dyDescent="0.3">
      <c r="B38" s="86"/>
      <c r="C38" s="1" t="s">
        <v>37</v>
      </c>
      <c r="D38" s="78">
        <v>12.61</v>
      </c>
      <c r="E38" s="78">
        <v>14.436999999999999</v>
      </c>
      <c r="F38" s="78">
        <v>14.357999999999999</v>
      </c>
      <c r="G38" s="85">
        <v>14.374000000000001</v>
      </c>
      <c r="H38" s="78">
        <v>14.323999999999998</v>
      </c>
      <c r="I38" s="78">
        <v>14.296000000000001</v>
      </c>
      <c r="N38" s="87"/>
      <c r="O38" s="87"/>
      <c r="P38" s="87"/>
      <c r="Q38" s="87"/>
    </row>
    <row r="39" spans="2:17" ht="14.25" customHeight="1" x14ac:dyDescent="0.3">
      <c r="B39" s="86"/>
      <c r="C39" s="89" t="s">
        <v>36</v>
      </c>
      <c r="D39" s="88">
        <v>168.113</v>
      </c>
      <c r="E39" s="88">
        <v>174.56400000000002</v>
      </c>
      <c r="F39" s="88">
        <v>180.79400000000001</v>
      </c>
      <c r="G39" s="88">
        <v>181.88599999999997</v>
      </c>
      <c r="H39" s="88">
        <v>186.678</v>
      </c>
      <c r="I39" s="88">
        <v>188.52199999999999</v>
      </c>
      <c r="N39" s="87"/>
      <c r="O39" s="87"/>
      <c r="P39" s="87"/>
      <c r="Q39" s="87"/>
    </row>
    <row r="40" spans="2:17" ht="14.25" customHeight="1" x14ac:dyDescent="0.3">
      <c r="B40" s="86"/>
      <c r="D40" s="78" t="s">
        <v>49</v>
      </c>
      <c r="E40" s="78" t="s">
        <v>49</v>
      </c>
      <c r="F40" s="78"/>
      <c r="G40" s="78"/>
      <c r="H40" s="78"/>
      <c r="I40" s="78"/>
      <c r="N40" s="87"/>
      <c r="O40" s="87"/>
      <c r="P40" s="87"/>
      <c r="Q40" s="87"/>
    </row>
    <row r="41" spans="2:17" ht="14.25" customHeight="1" x14ac:dyDescent="0.3">
      <c r="B41" s="86"/>
      <c r="C41" s="83" t="s">
        <v>35</v>
      </c>
      <c r="D41" s="82">
        <v>24.854000000000013</v>
      </c>
      <c r="E41" s="82">
        <v>29.844000000000023</v>
      </c>
      <c r="F41" s="82">
        <v>34.743000000000023</v>
      </c>
      <c r="G41" s="82">
        <v>34.412999999999954</v>
      </c>
      <c r="H41" s="82">
        <v>37.984999999999985</v>
      </c>
      <c r="I41" s="82">
        <v>39.429999999999978</v>
      </c>
      <c r="N41" s="87"/>
      <c r="O41" s="87"/>
      <c r="P41" s="87"/>
      <c r="Q41" s="87"/>
    </row>
    <row r="42" spans="2:17" ht="14.25" customHeight="1" x14ac:dyDescent="0.3">
      <c r="B42" s="84"/>
      <c r="C42" s="92"/>
      <c r="D42" s="92" t="s">
        <v>49</v>
      </c>
      <c r="E42" s="92" t="s">
        <v>49</v>
      </c>
      <c r="F42" s="92" t="s">
        <v>49</v>
      </c>
      <c r="G42" s="81"/>
      <c r="H42" s="92" t="s">
        <v>49</v>
      </c>
      <c r="I42" s="92" t="s">
        <v>49</v>
      </c>
      <c r="N42" s="87"/>
      <c r="O42" s="87"/>
      <c r="P42" s="87"/>
      <c r="Q42" s="87"/>
    </row>
    <row r="43" spans="2:17" ht="14.25" customHeight="1" x14ac:dyDescent="0.3">
      <c r="B43" s="86"/>
      <c r="D43" s="1" t="s">
        <v>49</v>
      </c>
      <c r="E43" s="1" t="s">
        <v>49</v>
      </c>
      <c r="F43" s="1" t="s">
        <v>49</v>
      </c>
      <c r="G43" s="80"/>
      <c r="N43" s="87"/>
      <c r="O43" s="87"/>
      <c r="P43" s="87"/>
      <c r="Q43" s="87"/>
    </row>
    <row r="44" spans="2:17" ht="14.25" customHeight="1" x14ac:dyDescent="0.3">
      <c r="B44" s="86"/>
      <c r="C44" s="79"/>
      <c r="D44" s="79">
        <v>2021</v>
      </c>
      <c r="E44" s="79">
        <v>2022</v>
      </c>
      <c r="F44" s="79">
        <v>2023</v>
      </c>
      <c r="G44" s="79">
        <v>2024</v>
      </c>
      <c r="H44" s="79">
        <v>2025</v>
      </c>
      <c r="I44" s="99">
        <v>2026</v>
      </c>
      <c r="N44" s="87"/>
      <c r="O44" s="87"/>
      <c r="P44" s="87"/>
      <c r="Q44" s="87"/>
    </row>
    <row r="45" spans="2:17" ht="14.25" customHeight="1" x14ac:dyDescent="0.3">
      <c r="B45" s="86" t="s">
        <v>52</v>
      </c>
      <c r="C45" s="1" t="s">
        <v>51</v>
      </c>
      <c r="D45" s="78">
        <v>41.7</v>
      </c>
      <c r="E45" s="78">
        <v>41.698999999999998</v>
      </c>
      <c r="F45" s="78">
        <v>41.701000000000001</v>
      </c>
      <c r="G45" s="85">
        <v>41.7</v>
      </c>
      <c r="H45" s="78">
        <v>43.646000000000001</v>
      </c>
      <c r="I45" s="78">
        <v>43.644999999999996</v>
      </c>
      <c r="N45" s="87"/>
      <c r="O45" s="87"/>
      <c r="P45" s="87"/>
      <c r="Q45" s="87"/>
    </row>
    <row r="46" spans="2:17" ht="14.25" customHeight="1" x14ac:dyDescent="0.25">
      <c r="C46" s="1" t="s">
        <v>46</v>
      </c>
      <c r="D46" s="78">
        <v>1.5669999999999999</v>
      </c>
      <c r="E46" s="78">
        <v>1.7</v>
      </c>
      <c r="F46" s="78">
        <v>1.833</v>
      </c>
      <c r="G46" s="85">
        <v>1.9670000000000001</v>
      </c>
      <c r="H46" s="78">
        <v>2.4</v>
      </c>
      <c r="I46" s="78">
        <v>2.4</v>
      </c>
      <c r="N46" s="87"/>
      <c r="O46" s="87"/>
      <c r="P46" s="87"/>
      <c r="Q46" s="87"/>
    </row>
    <row r="47" spans="2:17" ht="14.25" customHeight="1" x14ac:dyDescent="0.25">
      <c r="C47" s="1" t="s">
        <v>45</v>
      </c>
      <c r="D47" s="78">
        <v>0</v>
      </c>
      <c r="E47" s="78">
        <v>0</v>
      </c>
      <c r="F47" s="78">
        <v>0</v>
      </c>
      <c r="G47" s="85">
        <v>0</v>
      </c>
      <c r="H47" s="78">
        <v>0</v>
      </c>
      <c r="I47" s="78">
        <v>0</v>
      </c>
      <c r="N47" s="87"/>
      <c r="O47" s="87"/>
      <c r="P47" s="87"/>
      <c r="Q47" s="87"/>
    </row>
    <row r="48" spans="2:17" ht="14.25" customHeight="1" x14ac:dyDescent="0.25">
      <c r="C48" s="1" t="s">
        <v>44</v>
      </c>
      <c r="D48" s="78">
        <v>0.10027564045457039</v>
      </c>
      <c r="E48" s="78">
        <v>0.16194565501856062</v>
      </c>
      <c r="F48" s="78">
        <v>0.24255713254946379</v>
      </c>
      <c r="G48" s="85">
        <v>0.34359916889379616</v>
      </c>
      <c r="H48" s="78">
        <v>0.46436807809470421</v>
      </c>
      <c r="I48" s="78">
        <v>0.6090064003455018</v>
      </c>
      <c r="N48" s="87"/>
      <c r="O48" s="87"/>
      <c r="P48" s="87"/>
      <c r="Q48" s="87"/>
    </row>
    <row r="49" spans="2:17" ht="14.25" customHeight="1" x14ac:dyDescent="0.25">
      <c r="C49" s="1" t="s">
        <v>59</v>
      </c>
      <c r="D49" s="78">
        <v>46.742724359545434</v>
      </c>
      <c r="E49" s="78">
        <v>48.784054344981435</v>
      </c>
      <c r="F49" s="78">
        <v>50.655442867450539</v>
      </c>
      <c r="G49" s="85">
        <v>52.488400831106205</v>
      </c>
      <c r="H49" s="78">
        <v>53.134631921905296</v>
      </c>
      <c r="I49" s="78">
        <v>53.559993599654497</v>
      </c>
      <c r="N49" s="87"/>
      <c r="O49" s="87"/>
      <c r="P49" s="87"/>
      <c r="Q49" s="87"/>
    </row>
    <row r="50" spans="2:17" ht="14.25" customHeight="1" x14ac:dyDescent="0.25">
      <c r="C50" s="91" t="s">
        <v>42</v>
      </c>
      <c r="D50" s="90">
        <v>90.110000000000014</v>
      </c>
      <c r="E50" s="90">
        <v>92.344999999999999</v>
      </c>
      <c r="F50" s="90">
        <v>94.432000000000002</v>
      </c>
      <c r="G50" s="90">
        <v>96.498999999999995</v>
      </c>
      <c r="H50" s="90">
        <v>99.644999999999996</v>
      </c>
      <c r="I50" s="90">
        <v>100.214</v>
      </c>
      <c r="N50" s="87"/>
      <c r="O50" s="87"/>
      <c r="P50" s="87"/>
      <c r="Q50" s="87"/>
    </row>
    <row r="51" spans="2:17" ht="14.25" customHeight="1" x14ac:dyDescent="0.25">
      <c r="D51" s="78" t="s">
        <v>49</v>
      </c>
      <c r="E51" s="78" t="s">
        <v>49</v>
      </c>
      <c r="F51" s="78" t="s">
        <v>49</v>
      </c>
      <c r="G51" s="78"/>
      <c r="H51" s="78"/>
      <c r="I51" s="78"/>
      <c r="N51" s="87"/>
      <c r="O51" s="87"/>
      <c r="P51" s="87"/>
      <c r="Q51" s="87"/>
    </row>
    <row r="52" spans="2:17" ht="14.25" customHeight="1" x14ac:dyDescent="0.25">
      <c r="C52" s="1" t="s">
        <v>41</v>
      </c>
      <c r="D52" s="78">
        <v>13.641999999999999</v>
      </c>
      <c r="E52" s="78">
        <v>13.788</v>
      </c>
      <c r="F52" s="78">
        <v>13.926</v>
      </c>
      <c r="G52" s="78">
        <v>13.923999999999999</v>
      </c>
      <c r="H52" s="78">
        <v>13.917999999999999</v>
      </c>
      <c r="I52" s="78">
        <v>13.832000000000001</v>
      </c>
      <c r="N52" s="87"/>
      <c r="O52" s="87"/>
      <c r="P52" s="87"/>
      <c r="Q52" s="87"/>
    </row>
    <row r="53" spans="2:17" ht="14.25" customHeight="1" x14ac:dyDescent="0.25">
      <c r="C53" s="1" t="s">
        <v>40</v>
      </c>
      <c r="D53" s="78">
        <v>7.3509038554551722</v>
      </c>
      <c r="E53" s="78">
        <v>11.582854844827587</v>
      </c>
      <c r="F53" s="78">
        <v>13.170196192413794</v>
      </c>
      <c r="G53" s="78">
        <v>15.052537733103447</v>
      </c>
      <c r="H53" s="78">
        <v>16.956709324137933</v>
      </c>
      <c r="I53" s="78">
        <v>19.80805047724138</v>
      </c>
      <c r="N53" s="87"/>
      <c r="O53" s="87"/>
      <c r="P53" s="87"/>
      <c r="Q53" s="87"/>
    </row>
    <row r="54" spans="2:17" ht="14.25" customHeight="1" x14ac:dyDescent="0.25">
      <c r="C54" s="1" t="s">
        <v>39</v>
      </c>
      <c r="D54" s="78">
        <v>0.11709614454482759</v>
      </c>
      <c r="E54" s="78">
        <v>0.30414515517241381</v>
      </c>
      <c r="F54" s="78">
        <v>0.42580380758620689</v>
      </c>
      <c r="G54" s="78">
        <v>0.54746226689655164</v>
      </c>
      <c r="H54" s="78">
        <v>0.60829067586206909</v>
      </c>
      <c r="I54" s="78">
        <v>0.72994952275861991</v>
      </c>
      <c r="N54" s="87"/>
      <c r="O54" s="87"/>
      <c r="P54" s="87"/>
      <c r="Q54" s="87"/>
    </row>
    <row r="55" spans="2:17" ht="14.25" customHeight="1" x14ac:dyDescent="0.25">
      <c r="C55" s="1" t="s">
        <v>38</v>
      </c>
      <c r="D55" s="78">
        <v>22.856000000000002</v>
      </c>
      <c r="E55" s="78">
        <v>35.755000000000003</v>
      </c>
      <c r="F55" s="78">
        <v>35.177</v>
      </c>
      <c r="G55" s="78">
        <v>34.89</v>
      </c>
      <c r="H55" s="78">
        <v>34.823999999999998</v>
      </c>
      <c r="I55" s="78">
        <v>34.369999999999997</v>
      </c>
      <c r="N55" s="87"/>
      <c r="O55" s="87"/>
      <c r="P55" s="87"/>
      <c r="Q55" s="87"/>
    </row>
    <row r="56" spans="2:17" ht="14.25" customHeight="1" x14ac:dyDescent="0.25">
      <c r="C56" s="1" t="s">
        <v>37</v>
      </c>
      <c r="D56" s="78">
        <v>22.948</v>
      </c>
      <c r="E56" s="78">
        <v>14.369</v>
      </c>
      <c r="F56" s="78">
        <v>13.265000000000001</v>
      </c>
      <c r="G56" s="78">
        <v>12.444999999999999</v>
      </c>
      <c r="H56" s="78">
        <v>12.148</v>
      </c>
      <c r="I56" s="78">
        <v>11.493</v>
      </c>
      <c r="N56" s="87"/>
      <c r="O56" s="87"/>
      <c r="P56" s="87"/>
      <c r="Q56" s="87"/>
    </row>
    <row r="57" spans="2:17" ht="14.25" customHeight="1" x14ac:dyDescent="0.25">
      <c r="C57" s="89" t="s">
        <v>36</v>
      </c>
      <c r="D57" s="88">
        <v>66.914000000000001</v>
      </c>
      <c r="E57" s="88">
        <v>75.799000000000007</v>
      </c>
      <c r="F57" s="88">
        <v>75.963999999999999</v>
      </c>
      <c r="G57" s="88">
        <v>76.858999999999995</v>
      </c>
      <c r="H57" s="88">
        <v>78.454999999999998</v>
      </c>
      <c r="I57" s="88">
        <v>80.233000000000004</v>
      </c>
      <c r="N57" s="87"/>
      <c r="O57" s="87"/>
      <c r="P57" s="87"/>
      <c r="Q57" s="87"/>
    </row>
    <row r="58" spans="2:17" ht="14.25" customHeight="1" x14ac:dyDescent="0.25">
      <c r="D58" s="78" t="s">
        <v>49</v>
      </c>
      <c r="E58" s="78" t="s">
        <v>49</v>
      </c>
      <c r="F58" s="78"/>
      <c r="G58" s="78"/>
      <c r="H58" s="78"/>
      <c r="I58" s="78"/>
      <c r="N58" s="87"/>
      <c r="O58" s="87"/>
      <c r="P58" s="87"/>
      <c r="Q58" s="87"/>
    </row>
    <row r="59" spans="2:17" ht="14.25" customHeight="1" x14ac:dyDescent="0.3">
      <c r="B59" s="86"/>
      <c r="C59" s="83" t="s">
        <v>35</v>
      </c>
      <c r="D59" s="82">
        <v>-23.196000000000012</v>
      </c>
      <c r="E59" s="82">
        <v>-16.545999999999992</v>
      </c>
      <c r="F59" s="82">
        <v>-18.468000000000004</v>
      </c>
      <c r="G59" s="82">
        <v>-19.64</v>
      </c>
      <c r="H59" s="82">
        <v>-21.189999999999998</v>
      </c>
      <c r="I59" s="82">
        <v>-19.980999999999995</v>
      </c>
      <c r="N59" s="87"/>
      <c r="O59" s="87"/>
      <c r="P59" s="87"/>
      <c r="Q59" s="87"/>
    </row>
    <row r="60" spans="2:17" ht="14.25" customHeight="1" x14ac:dyDescent="0.3">
      <c r="B60" s="84"/>
      <c r="C60" s="92"/>
      <c r="D60" s="92"/>
      <c r="E60" s="92"/>
      <c r="F60" s="92"/>
      <c r="G60" s="81"/>
      <c r="H60" s="92"/>
      <c r="I60" s="92"/>
      <c r="N60" s="87"/>
      <c r="O60" s="87"/>
      <c r="P60" s="87"/>
      <c r="Q60" s="87"/>
    </row>
    <row r="61" spans="2:17" ht="14.25" customHeight="1" x14ac:dyDescent="0.25">
      <c r="D61" s="1" t="s">
        <v>49</v>
      </c>
      <c r="E61" s="1" t="s">
        <v>49</v>
      </c>
      <c r="F61" s="1" t="s">
        <v>49</v>
      </c>
      <c r="G61" s="80"/>
      <c r="N61" s="87"/>
      <c r="O61" s="87"/>
      <c r="P61" s="87"/>
      <c r="Q61" s="87"/>
    </row>
    <row r="62" spans="2:17" ht="14.25" customHeight="1" x14ac:dyDescent="0.3">
      <c r="B62" s="86"/>
      <c r="C62" s="79"/>
      <c r="D62" s="79">
        <v>2021</v>
      </c>
      <c r="E62" s="79">
        <v>2022</v>
      </c>
      <c r="F62" s="79">
        <v>2023</v>
      </c>
      <c r="G62" s="79">
        <v>2024</v>
      </c>
      <c r="H62" s="79">
        <v>2025</v>
      </c>
      <c r="I62" s="99">
        <v>2026</v>
      </c>
      <c r="N62" s="87"/>
      <c r="O62" s="87"/>
      <c r="P62" s="87"/>
      <c r="Q62" s="87"/>
    </row>
    <row r="63" spans="2:17" ht="14.25" customHeight="1" x14ac:dyDescent="0.3">
      <c r="B63" s="86" t="s">
        <v>18</v>
      </c>
      <c r="C63" s="1" t="s">
        <v>50</v>
      </c>
      <c r="D63" s="78">
        <v>6.9</v>
      </c>
      <c r="E63" s="78">
        <v>6.9</v>
      </c>
      <c r="F63" s="78">
        <v>6.899</v>
      </c>
      <c r="G63" s="85">
        <v>6.899</v>
      </c>
      <c r="H63" s="78">
        <v>6.899</v>
      </c>
      <c r="I63" s="78">
        <v>6.8769999999999998</v>
      </c>
      <c r="N63" s="87"/>
      <c r="O63" s="87"/>
      <c r="P63" s="87"/>
      <c r="Q63" s="87"/>
    </row>
    <row r="64" spans="2:17" ht="14.25" customHeight="1" x14ac:dyDescent="0.25">
      <c r="C64" s="1" t="s">
        <v>46</v>
      </c>
      <c r="D64" s="78">
        <v>1.5</v>
      </c>
      <c r="E64" s="78">
        <v>2</v>
      </c>
      <c r="F64" s="78">
        <v>2.5</v>
      </c>
      <c r="G64" s="85">
        <v>3</v>
      </c>
      <c r="H64" s="78">
        <v>3.9990000000000001</v>
      </c>
      <c r="I64" s="78">
        <v>3.988</v>
      </c>
      <c r="N64" s="87"/>
      <c r="O64" s="87"/>
      <c r="P64" s="87"/>
      <c r="Q64" s="87"/>
    </row>
    <row r="65" spans="2:17" ht="14.25" customHeight="1" x14ac:dyDescent="0.25">
      <c r="C65" s="1" t="s">
        <v>45</v>
      </c>
      <c r="D65" s="78">
        <v>0</v>
      </c>
      <c r="E65" s="78">
        <v>0</v>
      </c>
      <c r="F65" s="78">
        <v>0</v>
      </c>
      <c r="G65" s="85">
        <v>0</v>
      </c>
      <c r="H65" s="78">
        <v>0</v>
      </c>
      <c r="I65" s="78">
        <v>0</v>
      </c>
      <c r="N65" s="87"/>
      <c r="O65" s="87"/>
      <c r="P65" s="87"/>
      <c r="Q65" s="87"/>
    </row>
    <row r="66" spans="2:17" ht="14.25" customHeight="1" x14ac:dyDescent="0.25">
      <c r="C66" s="1" t="s">
        <v>44</v>
      </c>
      <c r="D66" s="78">
        <v>0.68160419068563738</v>
      </c>
      <c r="E66" s="78">
        <v>0.76063870308761916</v>
      </c>
      <c r="F66" s="78">
        <v>0.87805283008650048</v>
      </c>
      <c r="G66" s="85">
        <v>1.1422017372527464</v>
      </c>
      <c r="H66" s="78">
        <v>1.3612970285359707</v>
      </c>
      <c r="I66" s="78">
        <v>1.6449685232872582</v>
      </c>
      <c r="N66" s="87"/>
      <c r="O66" s="87"/>
      <c r="P66" s="87"/>
      <c r="Q66" s="87"/>
    </row>
    <row r="67" spans="2:17" ht="14.25" customHeight="1" x14ac:dyDescent="0.25">
      <c r="C67" s="1" t="s">
        <v>59</v>
      </c>
      <c r="D67" s="78">
        <v>29.639395809314358</v>
      </c>
      <c r="E67" s="78">
        <v>30.524361296912375</v>
      </c>
      <c r="F67" s="78">
        <v>31.512947169913502</v>
      </c>
      <c r="G67" s="85">
        <v>32.276798262747249</v>
      </c>
      <c r="H67" s="78">
        <v>32.595702971464029</v>
      </c>
      <c r="I67" s="78">
        <v>32.81803147671274</v>
      </c>
      <c r="N67" s="87"/>
      <c r="O67" s="87"/>
      <c r="P67" s="87"/>
      <c r="Q67" s="87"/>
    </row>
    <row r="68" spans="2:17" ht="14.25" customHeight="1" x14ac:dyDescent="0.25">
      <c r="C68" s="91" t="s">
        <v>42</v>
      </c>
      <c r="D68" s="90">
        <v>38.720999999999997</v>
      </c>
      <c r="E68" s="90">
        <v>40.184999999999995</v>
      </c>
      <c r="F68" s="90">
        <v>41.790000000000006</v>
      </c>
      <c r="G68" s="90">
        <v>43.317999999999998</v>
      </c>
      <c r="H68" s="90">
        <v>44.854999999999997</v>
      </c>
      <c r="I68" s="90">
        <v>45.327999999999996</v>
      </c>
      <c r="N68" s="87"/>
      <c r="O68" s="87"/>
      <c r="P68" s="87"/>
      <c r="Q68" s="87"/>
    </row>
    <row r="69" spans="2:17" ht="14.25" customHeight="1" x14ac:dyDescent="0.25">
      <c r="D69" s="78" t="s">
        <v>49</v>
      </c>
      <c r="E69" s="78" t="s">
        <v>49</v>
      </c>
      <c r="F69" s="78" t="s">
        <v>49</v>
      </c>
      <c r="G69" s="78"/>
      <c r="H69" s="78"/>
      <c r="I69" s="78"/>
      <c r="N69" s="87"/>
      <c r="O69" s="87"/>
      <c r="P69" s="87"/>
      <c r="Q69" s="87"/>
    </row>
    <row r="70" spans="2:17" ht="14.25" customHeight="1" x14ac:dyDescent="0.25">
      <c r="C70" s="1" t="s">
        <v>41</v>
      </c>
      <c r="D70" s="78">
        <v>0</v>
      </c>
      <c r="E70" s="78">
        <v>0</v>
      </c>
      <c r="F70" s="78">
        <v>0</v>
      </c>
      <c r="G70" s="78">
        <v>0</v>
      </c>
      <c r="H70" s="78">
        <v>-1E-3</v>
      </c>
      <c r="I70" s="78">
        <v>-1E-3</v>
      </c>
      <c r="N70" s="87"/>
      <c r="O70" s="87"/>
      <c r="P70" s="87"/>
      <c r="Q70" s="87"/>
    </row>
    <row r="71" spans="2:17" ht="14.25" customHeight="1" x14ac:dyDescent="0.25">
      <c r="C71" s="1" t="s">
        <v>40</v>
      </c>
      <c r="D71" s="78">
        <v>20.337056289379309</v>
      </c>
      <c r="E71" s="78">
        <v>23.292620372137932</v>
      </c>
      <c r="F71" s="78">
        <v>25.501047942068965</v>
      </c>
      <c r="G71" s="78">
        <v>27.013910860034485</v>
      </c>
      <c r="H71" s="78">
        <v>28.223946947586207</v>
      </c>
      <c r="I71" s="78">
        <v>28.982983338620688</v>
      </c>
      <c r="N71" s="87"/>
      <c r="O71" s="87"/>
      <c r="P71" s="87"/>
      <c r="Q71" s="87"/>
    </row>
    <row r="72" spans="2:17" ht="14.25" customHeight="1" x14ac:dyDescent="0.25">
      <c r="C72" s="1" t="s">
        <v>39</v>
      </c>
      <c r="D72" s="78">
        <v>1.1499437106206889</v>
      </c>
      <c r="E72" s="78">
        <v>1.1763796278620691</v>
      </c>
      <c r="F72" s="78">
        <v>1.4539520579310325</v>
      </c>
      <c r="G72" s="78">
        <v>1.7050891399655166</v>
      </c>
      <c r="H72" s="78">
        <v>1.9760530524137909</v>
      </c>
      <c r="I72" s="78">
        <v>2.2470166613793117</v>
      </c>
      <c r="N72" s="87"/>
      <c r="O72" s="87"/>
      <c r="P72" s="87"/>
      <c r="Q72" s="87"/>
    </row>
    <row r="73" spans="2:17" ht="14.25" customHeight="1" x14ac:dyDescent="0.25">
      <c r="C73" s="1" t="s">
        <v>38</v>
      </c>
      <c r="D73" s="78">
        <v>0</v>
      </c>
      <c r="E73" s="78">
        <v>0</v>
      </c>
      <c r="F73" s="78">
        <v>0</v>
      </c>
      <c r="G73" s="78">
        <v>0</v>
      </c>
      <c r="H73" s="78">
        <v>0</v>
      </c>
      <c r="I73" s="78">
        <v>0</v>
      </c>
      <c r="N73" s="87"/>
      <c r="O73" s="87"/>
      <c r="P73" s="87"/>
      <c r="Q73" s="87"/>
    </row>
    <row r="74" spans="2:17" ht="14.25" customHeight="1" x14ac:dyDescent="0.25">
      <c r="C74" s="1" t="s">
        <v>37</v>
      </c>
      <c r="D74" s="78">
        <v>18.670999999999999</v>
      </c>
      <c r="E74" s="78">
        <v>12.19</v>
      </c>
      <c r="F74" s="78">
        <v>13.335000000000001</v>
      </c>
      <c r="G74" s="78">
        <v>13.632999999999999</v>
      </c>
      <c r="H74" s="78">
        <v>12.08</v>
      </c>
      <c r="I74" s="78">
        <v>11.898999999999999</v>
      </c>
      <c r="N74" s="87"/>
      <c r="O74" s="87"/>
      <c r="P74" s="87"/>
      <c r="Q74" s="87"/>
    </row>
    <row r="75" spans="2:17" ht="14.25" customHeight="1" x14ac:dyDescent="0.25">
      <c r="C75" s="89" t="s">
        <v>36</v>
      </c>
      <c r="D75" s="88">
        <v>40.158000000000001</v>
      </c>
      <c r="E75" s="88">
        <v>36.658999999999999</v>
      </c>
      <c r="F75" s="88">
        <v>40.29</v>
      </c>
      <c r="G75" s="88">
        <v>42.352000000000004</v>
      </c>
      <c r="H75" s="88">
        <v>42.278999999999996</v>
      </c>
      <c r="I75" s="88">
        <v>43.128</v>
      </c>
      <c r="N75" s="87"/>
      <c r="O75" s="87"/>
      <c r="P75" s="87"/>
      <c r="Q75" s="87"/>
    </row>
    <row r="76" spans="2:17" ht="14.25" customHeight="1" x14ac:dyDescent="0.25">
      <c r="D76" s="78" t="s">
        <v>49</v>
      </c>
      <c r="E76" s="78" t="s">
        <v>49</v>
      </c>
      <c r="F76" s="78"/>
      <c r="G76" s="78"/>
      <c r="H76" s="78"/>
      <c r="I76" s="78"/>
      <c r="N76" s="87"/>
      <c r="O76" s="87"/>
      <c r="P76" s="87"/>
      <c r="Q76" s="87"/>
    </row>
    <row r="77" spans="2:17" ht="14.25" customHeight="1" x14ac:dyDescent="0.3">
      <c r="B77" s="86"/>
      <c r="C77" s="83" t="s">
        <v>35</v>
      </c>
      <c r="D77" s="82">
        <v>1.4370000000000047</v>
      </c>
      <c r="E77" s="82">
        <v>-3.5259999999999962</v>
      </c>
      <c r="F77" s="82">
        <v>-1.5000000000000071</v>
      </c>
      <c r="G77" s="82">
        <v>-0.96599999999999397</v>
      </c>
      <c r="H77" s="82">
        <v>-2.5760000000000005</v>
      </c>
      <c r="I77" s="82">
        <v>-2.1999999999999957</v>
      </c>
      <c r="N77" s="87"/>
      <c r="O77" s="87"/>
      <c r="P77" s="87"/>
      <c r="Q77" s="87"/>
    </row>
    <row r="78" spans="2:17" ht="14.25" customHeight="1" x14ac:dyDescent="0.3">
      <c r="B78" s="84"/>
      <c r="C78" s="92"/>
      <c r="D78" s="92" t="s">
        <v>49</v>
      </c>
      <c r="E78" s="92" t="s">
        <v>49</v>
      </c>
      <c r="F78" s="92" t="s">
        <v>49</v>
      </c>
      <c r="G78" s="81"/>
      <c r="H78" s="92"/>
      <c r="I78" s="92"/>
      <c r="N78" s="87"/>
      <c r="O78" s="87"/>
      <c r="P78" s="87"/>
      <c r="Q78" s="87"/>
    </row>
    <row r="79" spans="2:17" ht="14.25" customHeight="1" x14ac:dyDescent="0.3">
      <c r="B79" s="101"/>
      <c r="C79" s="102"/>
      <c r="D79" s="102"/>
      <c r="E79" s="102"/>
      <c r="F79" s="102"/>
      <c r="G79" s="103"/>
      <c r="H79" s="102"/>
      <c r="I79" s="102"/>
      <c r="N79" s="87"/>
      <c r="O79" s="87"/>
      <c r="P79" s="87"/>
      <c r="Q79" s="87"/>
    </row>
    <row r="80" spans="2:17" ht="14.25" customHeight="1" x14ac:dyDescent="0.25">
      <c r="C80" s="79"/>
      <c r="D80" s="79">
        <v>2021</v>
      </c>
      <c r="E80" s="79">
        <v>2022</v>
      </c>
      <c r="F80" s="79">
        <v>2023</v>
      </c>
      <c r="G80" s="79">
        <v>2024</v>
      </c>
      <c r="H80" s="79">
        <v>2025</v>
      </c>
      <c r="I80" s="99">
        <v>2026</v>
      </c>
      <c r="L80" s="1" t="s">
        <v>14</v>
      </c>
      <c r="N80" s="87"/>
      <c r="O80" s="87"/>
      <c r="P80" s="87"/>
      <c r="Q80" s="87"/>
    </row>
    <row r="81" spans="2:17" ht="14.25" customHeight="1" x14ac:dyDescent="0.3">
      <c r="B81" s="86" t="s">
        <v>48</v>
      </c>
      <c r="C81" s="1" t="s">
        <v>47</v>
      </c>
      <c r="D81" s="78">
        <f t="shared" ref="D81:I81" si="2">D63+D45+D27+D8+D12</f>
        <v>135.69</v>
      </c>
      <c r="E81" s="78">
        <f t="shared" si="2"/>
        <v>136.89499999999998</v>
      </c>
      <c r="F81" s="78">
        <f t="shared" si="2"/>
        <v>139.04599999999999</v>
      </c>
      <c r="G81" s="78">
        <f t="shared" si="2"/>
        <v>140.31700000000001</v>
      </c>
      <c r="H81" s="78">
        <f t="shared" si="2"/>
        <v>148.92000000000002</v>
      </c>
      <c r="I81" s="78">
        <f t="shared" si="2"/>
        <v>150.613</v>
      </c>
      <c r="J81" s="78"/>
      <c r="N81" s="87"/>
      <c r="O81" s="87"/>
      <c r="P81" s="87"/>
      <c r="Q81" s="87"/>
    </row>
    <row r="82" spans="2:17" ht="14.25" customHeight="1" x14ac:dyDescent="0.3">
      <c r="B82" s="86"/>
      <c r="C82" s="1" t="s">
        <v>46</v>
      </c>
      <c r="D82" s="78">
        <f t="shared" ref="D82:I84" si="3">D64+D46+D28+D9</f>
        <v>6.9</v>
      </c>
      <c r="E82" s="78">
        <f t="shared" si="3"/>
        <v>8.1999999999999993</v>
      </c>
      <c r="F82" s="78">
        <f t="shared" si="3"/>
        <v>8.8829999999999991</v>
      </c>
      <c r="G82" s="78">
        <f t="shared" si="3"/>
        <v>10.067</v>
      </c>
      <c r="H82" s="78">
        <f t="shared" si="3"/>
        <v>13.399000000000001</v>
      </c>
      <c r="I82" s="78">
        <f t="shared" si="3"/>
        <v>13.388</v>
      </c>
      <c r="J82" s="78"/>
      <c r="N82" s="87"/>
      <c r="O82" s="87"/>
      <c r="P82" s="87"/>
      <c r="Q82" s="87"/>
    </row>
    <row r="83" spans="2:17" ht="14.25" customHeight="1" x14ac:dyDescent="0.3">
      <c r="B83" s="86"/>
      <c r="C83" s="1" t="s">
        <v>45</v>
      </c>
      <c r="D83" s="78">
        <f t="shared" si="3"/>
        <v>0</v>
      </c>
      <c r="E83" s="78">
        <f t="shared" si="3"/>
        <v>0</v>
      </c>
      <c r="F83" s="78">
        <f t="shared" si="3"/>
        <v>0</v>
      </c>
      <c r="G83" s="78">
        <f t="shared" si="3"/>
        <v>0</v>
      </c>
      <c r="H83" s="78">
        <f t="shared" si="3"/>
        <v>0.6</v>
      </c>
      <c r="I83" s="78">
        <f t="shared" si="3"/>
        <v>0.6</v>
      </c>
      <c r="J83" s="78"/>
      <c r="N83" s="87"/>
      <c r="O83" s="87"/>
      <c r="P83" s="87"/>
      <c r="Q83" s="87"/>
    </row>
    <row r="84" spans="2:17" ht="14.25" customHeight="1" x14ac:dyDescent="0.3">
      <c r="B84" s="86"/>
      <c r="C84" s="1" t="s">
        <v>44</v>
      </c>
      <c r="D84" s="78">
        <f t="shared" si="3"/>
        <v>3.9831706156850966</v>
      </c>
      <c r="E84" s="78">
        <f t="shared" si="3"/>
        <v>5.0573393779389288</v>
      </c>
      <c r="F84" s="78">
        <f t="shared" si="3"/>
        <v>6.1341926531860462</v>
      </c>
      <c r="G84" s="78">
        <f t="shared" si="3"/>
        <v>7.2277989071619331</v>
      </c>
      <c r="H84" s="78">
        <f t="shared" si="3"/>
        <v>8.2960784181113745</v>
      </c>
      <c r="I84" s="78">
        <f t="shared" si="3"/>
        <v>9.9856912848022379</v>
      </c>
      <c r="J84" s="78"/>
      <c r="N84" s="87"/>
      <c r="O84" s="87"/>
      <c r="P84" s="87"/>
      <c r="Q84" s="87"/>
    </row>
    <row r="85" spans="2:17" ht="14.25" customHeight="1" x14ac:dyDescent="0.3">
      <c r="B85" s="86"/>
      <c r="C85" s="1" t="s">
        <v>43</v>
      </c>
      <c r="D85" s="78">
        <f t="shared" ref="D85:I85" si="4">D67+D49+D31+D13</f>
        <v>264.61282938431486</v>
      </c>
      <c r="E85" s="78">
        <f t="shared" si="4"/>
        <v>270.33366062206107</v>
      </c>
      <c r="F85" s="78">
        <f t="shared" si="4"/>
        <v>273.77380734681401</v>
      </c>
      <c r="G85" s="78">
        <f t="shared" si="4"/>
        <v>276.6492010928381</v>
      </c>
      <c r="H85" s="78">
        <f t="shared" si="4"/>
        <v>277.67992158188861</v>
      </c>
      <c r="I85" s="78">
        <f t="shared" si="4"/>
        <v>278.27430871519778</v>
      </c>
      <c r="J85" s="78"/>
      <c r="N85" s="87"/>
      <c r="O85" s="87"/>
      <c r="P85" s="87"/>
      <c r="Q85" s="87"/>
    </row>
    <row r="86" spans="2:17" ht="14.25" customHeight="1" x14ac:dyDescent="0.3">
      <c r="B86" s="86"/>
      <c r="C86" s="91" t="s">
        <v>42</v>
      </c>
      <c r="D86" s="90">
        <f>SUM(D81:D85)</f>
        <v>411.18599999999992</v>
      </c>
      <c r="E86" s="90">
        <f t="shared" ref="E86:I86" si="5">SUM(E81:E85)</f>
        <v>420.48599999999999</v>
      </c>
      <c r="F86" s="90">
        <f t="shared" si="5"/>
        <v>427.83700000000005</v>
      </c>
      <c r="G86" s="90">
        <f t="shared" si="5"/>
        <v>434.26100000000008</v>
      </c>
      <c r="H86" s="90">
        <f t="shared" si="5"/>
        <v>448.89499999999998</v>
      </c>
      <c r="I86" s="90">
        <f t="shared" si="5"/>
        <v>452.86099999999999</v>
      </c>
      <c r="J86" s="78"/>
      <c r="N86" s="87"/>
      <c r="O86" s="87"/>
      <c r="P86" s="87"/>
      <c r="Q86" s="87"/>
    </row>
    <row r="87" spans="2:17" ht="14.25" customHeight="1" x14ac:dyDescent="0.3">
      <c r="B87" s="86"/>
      <c r="D87" s="78"/>
      <c r="E87" s="78"/>
      <c r="F87" s="78"/>
      <c r="G87" s="78"/>
      <c r="H87" s="78"/>
      <c r="I87" s="78"/>
      <c r="N87" s="87"/>
      <c r="O87" s="87"/>
      <c r="P87" s="87"/>
      <c r="Q87" s="87"/>
    </row>
    <row r="88" spans="2:17" ht="14.25" customHeight="1" x14ac:dyDescent="0.3">
      <c r="B88" s="86"/>
      <c r="C88" s="1" t="s">
        <v>41</v>
      </c>
      <c r="D88" s="78">
        <f t="shared" ref="D88:I88" si="6">D70+D52+D34+D16</f>
        <v>218.99299999999999</v>
      </c>
      <c r="E88" s="78">
        <f t="shared" si="6"/>
        <v>218.77499999999998</v>
      </c>
      <c r="F88" s="78">
        <f t="shared" si="6"/>
        <v>220.59</v>
      </c>
      <c r="G88" s="78">
        <f t="shared" si="6"/>
        <v>220.16</v>
      </c>
      <c r="H88" s="78">
        <f t="shared" si="6"/>
        <v>221.59100000000001</v>
      </c>
      <c r="I88" s="78">
        <f t="shared" si="6"/>
        <v>222.06900000000002</v>
      </c>
      <c r="J88" s="78"/>
      <c r="N88" s="87"/>
      <c r="O88" s="87"/>
      <c r="P88" s="87"/>
      <c r="Q88" s="87"/>
    </row>
    <row r="89" spans="2:17" ht="14.25" customHeight="1" x14ac:dyDescent="0.3">
      <c r="B89" s="86"/>
      <c r="C89" s="1" t="s">
        <v>40</v>
      </c>
      <c r="D89" s="78">
        <f t="shared" ref="D89:I89" si="7">D71+D53+D17+D35</f>
        <v>79.23115843483447</v>
      </c>
      <c r="E89" s="78">
        <f t="shared" si="7"/>
        <v>94.175253859724137</v>
      </c>
      <c r="F89" s="78">
        <f t="shared" si="7"/>
        <v>103.32460292103448</v>
      </c>
      <c r="G89" s="78">
        <f t="shared" si="7"/>
        <v>109.62438781417242</v>
      </c>
      <c r="H89" s="78">
        <f t="shared" si="7"/>
        <v>115.60246140965518</v>
      </c>
      <c r="I89" s="78">
        <f t="shared" si="7"/>
        <v>120.35067499103448</v>
      </c>
      <c r="J89" s="78"/>
      <c r="N89" s="87"/>
      <c r="O89" s="87"/>
      <c r="P89" s="87"/>
      <c r="Q89" s="87"/>
    </row>
    <row r="90" spans="2:17" ht="14.25" customHeight="1" x14ac:dyDescent="0.3">
      <c r="B90" s="86"/>
      <c r="C90" s="1" t="s">
        <v>39</v>
      </c>
      <c r="D90" s="78">
        <f t="shared" ref="D90:I90" si="8">D72+D36+D18+D54</f>
        <v>1.9858415651655168</v>
      </c>
      <c r="E90" s="78">
        <f t="shared" si="8"/>
        <v>2.3297461402758617</v>
      </c>
      <c r="F90" s="78">
        <f t="shared" si="8"/>
        <v>3.8593970789655154</v>
      </c>
      <c r="G90" s="78">
        <f t="shared" si="8"/>
        <v>4.3626121858275848</v>
      </c>
      <c r="H90" s="78">
        <f t="shared" si="8"/>
        <v>4.8885385903448242</v>
      </c>
      <c r="I90" s="78">
        <f t="shared" si="8"/>
        <v>6.5943250089655203</v>
      </c>
      <c r="J90" s="78"/>
      <c r="N90" s="87"/>
      <c r="O90" s="87"/>
      <c r="P90" s="87"/>
      <c r="Q90" s="87"/>
    </row>
    <row r="91" spans="2:17" ht="14.25" customHeight="1" x14ac:dyDescent="0.3">
      <c r="B91" s="86"/>
      <c r="C91" s="1" t="s">
        <v>38</v>
      </c>
      <c r="D91" s="78">
        <f t="shared" ref="D91:I92" si="9">D73+D55+D37+D19</f>
        <v>75.146000000000001</v>
      </c>
      <c r="E91" s="78">
        <f t="shared" si="9"/>
        <v>86.746000000000009</v>
      </c>
      <c r="F91" s="78">
        <f t="shared" si="9"/>
        <v>87.316000000000003</v>
      </c>
      <c r="G91" s="78">
        <f t="shared" si="9"/>
        <v>85.49799999999999</v>
      </c>
      <c r="H91" s="78">
        <f t="shared" si="9"/>
        <v>86.777999999999992</v>
      </c>
      <c r="I91" s="78">
        <f t="shared" si="9"/>
        <v>86.180999999999997</v>
      </c>
      <c r="J91" s="78"/>
      <c r="N91" s="87"/>
      <c r="O91" s="87"/>
      <c r="P91" s="87"/>
      <c r="Q91" s="87"/>
    </row>
    <row r="92" spans="2:17" ht="14.25" customHeight="1" x14ac:dyDescent="0.3">
      <c r="B92" s="86"/>
      <c r="C92" s="1" t="s">
        <v>37</v>
      </c>
      <c r="D92" s="78">
        <f t="shared" si="9"/>
        <v>55.228999999999999</v>
      </c>
      <c r="E92" s="78">
        <f t="shared" si="9"/>
        <v>41.995999999999995</v>
      </c>
      <c r="F92" s="78">
        <f t="shared" si="9"/>
        <v>41.457999999999998</v>
      </c>
      <c r="G92" s="78">
        <f t="shared" si="9"/>
        <v>40.951999999999998</v>
      </c>
      <c r="H92" s="78">
        <f t="shared" si="9"/>
        <v>39.052</v>
      </c>
      <c r="I92" s="78">
        <f t="shared" si="9"/>
        <v>38.188000000000002</v>
      </c>
      <c r="J92" s="78"/>
      <c r="N92" s="87"/>
      <c r="O92" s="87"/>
      <c r="P92" s="87"/>
      <c r="Q92" s="87"/>
    </row>
    <row r="93" spans="2:17" ht="14.25" customHeight="1" x14ac:dyDescent="0.3">
      <c r="B93" s="86"/>
      <c r="C93" s="89" t="s">
        <v>36</v>
      </c>
      <c r="D93" s="88">
        <f>SUM(D88:D92)</f>
        <v>430.58499999999998</v>
      </c>
      <c r="E93" s="88">
        <f t="shared" ref="E93:I93" si="10">SUM(E88:E92)</f>
        <v>444.02199999999993</v>
      </c>
      <c r="F93" s="88">
        <f t="shared" si="10"/>
        <v>456.548</v>
      </c>
      <c r="G93" s="88">
        <f t="shared" si="10"/>
        <v>460.59699999999998</v>
      </c>
      <c r="H93" s="88">
        <f t="shared" si="10"/>
        <v>467.91200000000003</v>
      </c>
      <c r="I93" s="88">
        <f t="shared" si="10"/>
        <v>473.38300000000004</v>
      </c>
      <c r="J93" s="78"/>
      <c r="N93" s="87"/>
      <c r="O93" s="87"/>
      <c r="P93" s="87"/>
      <c r="Q93" s="87"/>
    </row>
    <row r="94" spans="2:17" ht="14.25" customHeight="1" x14ac:dyDescent="0.3">
      <c r="B94" s="86"/>
      <c r="D94" s="78"/>
      <c r="E94" s="78"/>
      <c r="F94" s="78"/>
      <c r="G94" s="78"/>
      <c r="H94" s="78"/>
      <c r="I94" s="78"/>
    </row>
    <row r="95" spans="2:17" ht="14.25" customHeight="1" x14ac:dyDescent="0.3">
      <c r="B95" s="86"/>
      <c r="C95" s="83" t="s">
        <v>35</v>
      </c>
      <c r="D95" s="82">
        <f>D93-D86</f>
        <v>19.399000000000058</v>
      </c>
      <c r="E95" s="82">
        <f t="shared" ref="E95:I95" si="11">E93-E86</f>
        <v>23.535999999999945</v>
      </c>
      <c r="F95" s="82">
        <f t="shared" si="11"/>
        <v>28.710999999999956</v>
      </c>
      <c r="G95" s="82">
        <f t="shared" si="11"/>
        <v>26.335999999999899</v>
      </c>
      <c r="H95" s="82">
        <f t="shared" si="11"/>
        <v>19.017000000000053</v>
      </c>
      <c r="I95" s="82">
        <f t="shared" si="11"/>
        <v>20.522000000000048</v>
      </c>
      <c r="J95" s="78"/>
    </row>
    <row r="96" spans="2:17" ht="14.25" customHeight="1" x14ac:dyDescent="0.3">
      <c r="B96" s="84"/>
      <c r="C96" s="92"/>
      <c r="D96" s="92"/>
      <c r="E96" s="92"/>
      <c r="F96" s="92"/>
      <c r="G96" s="81"/>
      <c r="H96" s="92"/>
      <c r="I96" s="92"/>
    </row>
  </sheetData>
  <pageMargins left="0.7" right="0.7" top="0.75" bottom="0.75" header="0.3" footer="0.3"/>
  <pageSetup paperSize="9" orientation="portrait" r:id="rId1"/>
  <headerFooter>
    <oddHeader>&amp;L&amp;"Calibri"&amp;10&amp;K000000Åpen informasjon / Public information&amp;1#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218EE41A69044468B86BCB36675D0B9" ma:contentTypeVersion="14" ma:contentTypeDescription="Opprett et nytt dokument." ma:contentTypeScope="" ma:versionID="5ed49db86f350709281c70b4afcf1f86">
  <xsd:schema xmlns:xsd="http://www.w3.org/2001/XMLSchema" xmlns:xs="http://www.w3.org/2001/XMLSchema" xmlns:p="http://schemas.microsoft.com/office/2006/metadata/properties" xmlns:ns2="fc565bd0-aab8-430b-94b7-b2146dc2f225" xmlns:ns3="4b02223f-79db-47c0-b5e8-5ec0321a0115" xmlns:ns4="3ff92400-2614-4d57-a8f9-2a416349fba9" targetNamespace="http://schemas.microsoft.com/office/2006/metadata/properties" ma:root="true" ma:fieldsID="dd65550d35019919b50589cec991bdf5" ns2:_="" ns3:_="" ns4:_="">
    <xsd:import namespace="fc565bd0-aab8-430b-94b7-b2146dc2f225"/>
    <xsd:import namespace="4b02223f-79db-47c0-b5e8-5ec0321a0115"/>
    <xsd:import namespace="3ff92400-2614-4d57-a8f9-2a416349fba9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Sensitivity" minOccurs="0"/>
                <xsd:element ref="ns4:MediaServiceMetadata" minOccurs="0"/>
                <xsd:element ref="ns4:MediaServiceFastMetadata" minOccurs="0"/>
                <xsd:element ref="ns2:SharedWithUsers" minOccurs="0"/>
                <xsd:element ref="ns2:SharedWithDetails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DateTaken" minOccurs="0"/>
                <xsd:element ref="ns4:MediaServiceLocation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565bd0-aab8-430b-94b7-b2146dc2f22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kument-ID-verdi" ma:description="Verdien for dokument-IDen som er tilordnet elementet." ma:internalName="_dlc_DocId" ma:readOnly="true">
      <xsd:simpleType>
        <xsd:restriction base="dms:Text"/>
      </xsd:simpleType>
    </xsd:element>
    <xsd:element name="_dlc_DocIdUrl" ma:index="9" nillable="true" ma:displayName="Dokument-ID" ma:description="Fast kobling til dokumente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4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02223f-79db-47c0-b5e8-5ec0321a0115" elementFormDefault="qualified">
    <xsd:import namespace="http://schemas.microsoft.com/office/2006/documentManagement/types"/>
    <xsd:import namespace="http://schemas.microsoft.com/office/infopath/2007/PartnerControls"/>
    <xsd:element name="Sensitivity" ma:index="11" nillable="true" ma:displayName="Verdivurdering" ma:format="Dropdown" ma:internalName="Sensitivity">
      <xsd:simpleType>
        <xsd:restriction base="dms:Choice">
          <xsd:enumeration value="Statnett åpen"/>
          <xsd:enumeration value="Statnett intern"/>
          <xsd:enumeration value="Statnett konfidensiell"/>
          <xsd:enumeration value="Statnett sensitiv"/>
          <xsd:enumeration value="Statnett sensitiv Kraftsensitiv"/>
          <xsd:enumeration value="Statnett sensitiv -(EN) Sensitive energy data"/>
          <xsd:enumeration value="Statnett sensitiv Markedssensitiv"/>
          <xsd:enumeration value="Statnett sensitiv -(EN) Sensitive market data"/>
          <xsd:enumeration value="Statnett sensitiv Sensitive personopplysninger"/>
          <xsd:enumeration value="Statnett sensitiv -(EN) Sensitive personal data"/>
          <xsd:enumeration value="Annet"/>
          <xsd:enumeration value="Annet Ikke Statnett-informasjon"/>
          <xsd:enumeration value="Annet Ikke jobbrelater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f92400-2614-4d57-a8f9-2a416349fb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MediaServiceAutoKeyPoints" ma:index="2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nsitivity xmlns="4b02223f-79db-47c0-b5e8-5ec0321a0115" xsi:nil="true"/>
    <_dlc_DocId xmlns="fc565bd0-aab8-430b-94b7-b2146dc2f225">ARBEIDSROM-633-44705</_dlc_DocId>
    <_dlc_DocIdUrl xmlns="fc565bd0-aab8-430b-94b7-b2146dc2f225">
      <Url>http://samhandling.statnett.no/PlanOgAnalyse/_layouts/15/DocIdRedir.aspx?ID=ARBEIDSROM-633-44705</Url>
      <Description>ARBEIDSROM-633-44705</Description>
    </_dlc_DocIdUrl>
    <SharedWithUsers xmlns="fc565bd0-aab8-430b-94b7-b2146dc2f225">
      <UserInfo>
        <DisplayName>Langsiktig Markedsanalyse_fag-medlemmer</DisplayName>
        <AccountId>8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9A1A69EC-932C-40D7-8334-DD8F4DBB38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c565bd0-aab8-430b-94b7-b2146dc2f225"/>
    <ds:schemaRef ds:uri="4b02223f-79db-47c0-b5e8-5ec0321a0115"/>
    <ds:schemaRef ds:uri="3ff92400-2614-4d57-a8f9-2a416349fba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469AB50-6DFF-4F33-A3EE-DE55AF1BBEB9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B3D7C5C9-DE78-454B-9B0E-C2633B1505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F287F187-9DB4-430E-8D1D-F0F94DE7A73F}">
  <ds:schemaRefs>
    <ds:schemaRef ds:uri="http://schemas.microsoft.com/office/2006/metadata/properties"/>
    <ds:schemaRef ds:uri="http://schemas.microsoft.com/office/infopath/2007/PartnerControls"/>
    <ds:schemaRef ds:uri="http://purl.org/dc/elements/1.1/"/>
    <ds:schemaRef ds:uri="http://purl.org/dc/dcmitype/"/>
    <ds:schemaRef ds:uri="http://purl.org/dc/terms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3ff92400-2614-4d57-a8f9-2a416349fba9"/>
    <ds:schemaRef ds:uri="4b02223f-79db-47c0-b5e8-5ec0321a0115"/>
    <ds:schemaRef ds:uri="fc565bd0-aab8-430b-94b7-b2146dc2f22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5</vt:i4>
      </vt:variant>
    </vt:vector>
  </HeadingPairs>
  <TitlesOfParts>
    <vt:vector size="5" baseType="lpstr">
      <vt:lpstr>Info</vt:lpstr>
      <vt:lpstr>Brenselspriser og CO2</vt:lpstr>
      <vt:lpstr>Kraftpriser_Europa</vt:lpstr>
      <vt:lpstr>Kraftpriser_Norden</vt:lpstr>
      <vt:lpstr>Forbruk og produksjon Norden</vt:lpstr>
    </vt:vector>
  </TitlesOfParts>
  <Manager/>
  <Company>Statnett SF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Vegard Holmefjord</dc:creator>
  <cp:keywords/>
  <dc:description/>
  <cp:lastModifiedBy>Håkon Smith-Isaksen Holdhus</cp:lastModifiedBy>
  <cp:revision/>
  <dcterms:created xsi:type="dcterms:W3CDTF">2018-12-12T12:06:55Z</dcterms:created>
  <dcterms:modified xsi:type="dcterms:W3CDTF">2021-12-10T13:08:03Z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0x0101001218EE41A69044468B86BCB36675D0B9</vt:lpwstr>
  </property>
  <property fmtid="{D5CDD505-2E9C-101B-9397-08002B2CF9AE}" pid="3" name="_dlc_DocIdItemGuid">
    <vt:lpwstr>cbcbba32-b0ea-456c-9282-7ceabdb02717</vt:lpwstr>
  </property>
  <property fmtid="{D5CDD505-2E9C-101B-9397-08002B2CF9AE}" pid="4" name="MSIP_Label_82ce82a2-c9dc-484b-9d3f-6e6f4582d96b_Enabled">
    <vt:lpwstr>true</vt:lpwstr>
  </property>
  <property fmtid="{D5CDD505-2E9C-101B-9397-08002B2CF9AE}" pid="5" name="MSIP_Label_82ce82a2-c9dc-484b-9d3f-6e6f4582d96b_SetDate">
    <vt:lpwstr>2021-12-10T13:08:03Z</vt:lpwstr>
  </property>
  <property fmtid="{D5CDD505-2E9C-101B-9397-08002B2CF9AE}" pid="6" name="MSIP_Label_82ce82a2-c9dc-484b-9d3f-6e6f4582d96b_Method">
    <vt:lpwstr>Privileged</vt:lpwstr>
  </property>
  <property fmtid="{D5CDD505-2E9C-101B-9397-08002B2CF9AE}" pid="7" name="MSIP_Label_82ce82a2-c9dc-484b-9d3f-6e6f4582d96b_Name">
    <vt:lpwstr>Statnett åpen_0</vt:lpwstr>
  </property>
  <property fmtid="{D5CDD505-2E9C-101B-9397-08002B2CF9AE}" pid="8" name="MSIP_Label_82ce82a2-c9dc-484b-9d3f-6e6f4582d96b_SiteId">
    <vt:lpwstr>a8d61462-f252-44b2-bf6a-d7231960c041</vt:lpwstr>
  </property>
  <property fmtid="{D5CDD505-2E9C-101B-9397-08002B2CF9AE}" pid="9" name="MSIP_Label_82ce82a2-c9dc-484b-9d3f-6e6f4582d96b_ActionId">
    <vt:lpwstr/>
  </property>
  <property fmtid="{D5CDD505-2E9C-101B-9397-08002B2CF9AE}" pid="10" name="MSIP_Label_82ce82a2-c9dc-484b-9d3f-6e6f4582d96b_ContentBits">
    <vt:lpwstr>1</vt:lpwstr>
  </property>
</Properties>
</file>